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آذر98\تارنما\"/>
    </mc:Choice>
  </mc:AlternateContent>
  <bookViews>
    <workbookView xWindow="0" yWindow="0" windowWidth="28800" windowHeight="12435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سود سهام " sheetId="8" r:id="rId7"/>
    <sheet name="درآمد ناشی از تغییر قیمت اوراق " sheetId="9" r:id="rId8"/>
    <sheet name="درآمد ناشی از فروش " sheetId="10" r:id="rId9"/>
    <sheet name="سرمایه‌گذاری در سهام " sheetId="11" r:id="rId10"/>
    <sheet name="سرمایه‌گذاری در اوراق بهادار " sheetId="12" r:id="rId11"/>
    <sheet name="درآمد سپرده بانکی " sheetId="13" r:id="rId12"/>
    <sheet name="سایر درآمدها " sheetId="14" r:id="rId13"/>
  </sheets>
  <definedNames>
    <definedName name="_xlnm.Print_Area" localSheetId="0">تاییدیه!$A$1:$I$20</definedName>
  </definedNames>
  <calcPr calcId="152511"/>
</workbook>
</file>

<file path=xl/calcChain.xml><?xml version="1.0" encoding="utf-8"?>
<calcChain xmlns="http://schemas.openxmlformats.org/spreadsheetml/2006/main">
  <c r="G11" i="15" l="1"/>
  <c r="C10" i="15"/>
  <c r="C9" i="15"/>
  <c r="C8" i="15"/>
  <c r="C7" i="15"/>
  <c r="E10" i="14"/>
  <c r="C10" i="14"/>
  <c r="I9" i="13"/>
  <c r="E9" i="13"/>
  <c r="Q3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8" i="12"/>
  <c r="O38" i="12"/>
  <c r="M38" i="12"/>
  <c r="K38" i="12"/>
  <c r="I3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8" i="12"/>
  <c r="G38" i="12"/>
  <c r="E38" i="12"/>
  <c r="C38" i="12"/>
  <c r="U52" i="11"/>
  <c r="S52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8" i="11"/>
  <c r="Q52" i="11"/>
  <c r="O52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6" i="11"/>
  <c r="O28" i="11"/>
  <c r="O29" i="11"/>
  <c r="O31" i="11"/>
  <c r="O32" i="11"/>
  <c r="O33" i="11"/>
  <c r="O34" i="11"/>
  <c r="O38" i="11"/>
  <c r="O40" i="11"/>
  <c r="O9" i="11"/>
  <c r="O8" i="11"/>
  <c r="M52" i="11"/>
  <c r="K52" i="11"/>
  <c r="I52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8" i="11"/>
  <c r="G52" i="11"/>
  <c r="E52" i="11"/>
  <c r="C52" i="11"/>
  <c r="Q49" i="10"/>
  <c r="M49" i="10"/>
  <c r="I49" i="10"/>
  <c r="G49" i="10"/>
  <c r="E49" i="10"/>
  <c r="Q19" i="9"/>
  <c r="Q63" i="9" s="1"/>
  <c r="O63" i="9"/>
  <c r="M63" i="9"/>
  <c r="I63" i="9"/>
  <c r="G63" i="9"/>
  <c r="E63" i="9"/>
  <c r="O31" i="8"/>
  <c r="S31" i="8"/>
  <c r="Q31" i="8"/>
  <c r="M31" i="8"/>
  <c r="K31" i="8"/>
  <c r="I31" i="8"/>
  <c r="S13" i="7"/>
  <c r="Q13" i="7"/>
  <c r="O13" i="7"/>
  <c r="M13" i="7"/>
  <c r="K13" i="7"/>
  <c r="I13" i="7"/>
  <c r="S10" i="6"/>
  <c r="Q10" i="6"/>
  <c r="O10" i="6"/>
  <c r="M10" i="6"/>
  <c r="K10" i="6"/>
  <c r="S22" i="3"/>
  <c r="AK22" i="3"/>
  <c r="AI22" i="3"/>
  <c r="AG22" i="3"/>
  <c r="AA22" i="3"/>
  <c r="W22" i="3"/>
  <c r="Q22" i="3"/>
  <c r="W43" i="1"/>
  <c r="U43" i="1"/>
  <c r="O49" i="10"/>
  <c r="O43" i="1"/>
  <c r="K11" i="7"/>
  <c r="K43" i="1"/>
  <c r="G43" i="1"/>
  <c r="E43" i="1"/>
  <c r="C11" i="15" l="1"/>
  <c r="E10" i="15" s="1"/>
  <c r="Y43" i="1"/>
  <c r="E9" i="15" l="1"/>
  <c r="E7" i="15"/>
  <c r="E8" i="15"/>
  <c r="E11" i="15" l="1"/>
</calcChain>
</file>

<file path=xl/sharedStrings.xml><?xml version="1.0" encoding="utf-8"?>
<sst xmlns="http://schemas.openxmlformats.org/spreadsheetml/2006/main" count="716" uniqueCount="200">
  <si>
    <t>صندوق سرمایه‌گذاری توسعه ممتاز</t>
  </si>
  <si>
    <t>صورت وضعیت پورتفوی</t>
  </si>
  <si>
    <t>برای ماه منتهی به 1398/09/30</t>
  </si>
  <si>
    <t>نام شرکت</t>
  </si>
  <si>
    <t>1398/08/30</t>
  </si>
  <si>
    <t>تغییرات طی دوره</t>
  </si>
  <si>
    <t>1398/09/30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</si>
  <si>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</si>
  <si>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</si>
  <si>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</si>
  <si>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</si>
  <si>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</si>
  <si>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</si>
  <si>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</si>
  <si>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</si>
  <si>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ايركا پارت صنعت</t>
  </si>
  <si>
    <t>باما</t>
  </si>
  <si>
    <t>بانك تجارت</t>
  </si>
  <si>
    <t>بانك خاورميانه</t>
  </si>
  <si>
    <t>پالايش نفت اصفهان</t>
  </si>
  <si>
    <t>پتروشيمي پارس</t>
  </si>
  <si>
    <t>پتروشيمي پرديس</t>
  </si>
  <si>
    <t>پتروشيمي زاگرس</t>
  </si>
  <si>
    <t>پتروشيمي غدير</t>
  </si>
  <si>
    <t>پتروشيمي نوري</t>
  </si>
  <si>
    <t>تامين سرمايه لوتوس پارسيان</t>
  </si>
  <si>
    <t>تراكتورسازي‌ايران‌</t>
  </si>
  <si>
    <t>س. نفت و گاز و پتروشيمي تأمين</t>
  </si>
  <si>
    <t>سرمايه گذاري نور كوثر ايرانيان</t>
  </si>
  <si>
    <t>سرمايه‌گذاري‌صندوق‌بازنشستگي‌</t>
  </si>
  <si>
    <t>سكه تمام بهارتحويل1روزه سامان</t>
  </si>
  <si>
    <t>سكه تمام بهارتحويل1روزه صادرات</t>
  </si>
  <si>
    <t>صنايع‌جوشكاب‌يزد</t>
  </si>
  <si>
    <t>فولاد اميركبيركاشان</t>
  </si>
  <si>
    <t>فولاد مباركه اصفهان</t>
  </si>
  <si>
    <t>كارخانجات‌داروپخش‌</t>
  </si>
  <si>
    <t>كالسيمين‌</t>
  </si>
  <si>
    <t>كشتيراني جمهوري اسلامي ايران</t>
  </si>
  <si>
    <t>گلوكوزان‌</t>
  </si>
  <si>
    <t>مبین انرژی خلیج فارس</t>
  </si>
  <si>
    <t>معدني‌ املاح‌  ايران‌</t>
  </si>
  <si>
    <t>ملي‌ صنايع‌ مس‌ ايران‌</t>
  </si>
  <si>
    <t>نيروترانس‌</t>
  </si>
  <si>
    <t>گروه پتروشيمي س. ايرانيان</t>
  </si>
  <si>
    <t>سرمايه گذاري صدرتامين</t>
  </si>
  <si>
    <t>موتوژن‌</t>
  </si>
  <si>
    <t>ايران‌ ترانسفو</t>
  </si>
  <si>
    <t>مخابرات ايران</t>
  </si>
  <si>
    <t>ح . تراكتورسازي‌ايران‌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</si>
  <si>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</si>
  <si>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</si>
  <si>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</si>
  <si>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</si>
  <si>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</si>
  <si>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</si>
  <si>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</si>
  <si>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</si>
  <si>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</si>
  <si>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دولتي آپرورش-ملت991118</t>
  </si>
  <si>
    <t>بله</t>
  </si>
  <si>
    <t>1395/11/18</t>
  </si>
  <si>
    <t>1399/11/18</t>
  </si>
  <si>
    <t>اسنادخزانه-م12بودجه96-981114</t>
  </si>
  <si>
    <t>1396/12/02</t>
  </si>
  <si>
    <t>1398/11/14</t>
  </si>
  <si>
    <t>اسنادخزانه-م13بودجه96-981016</t>
  </si>
  <si>
    <t>1396/12/07</t>
  </si>
  <si>
    <t>1398/10/16</t>
  </si>
  <si>
    <t>اسنادخزانه-م14بودجه96-981016</t>
  </si>
  <si>
    <t>1396/11/15</t>
  </si>
  <si>
    <t>اسنادخزانه-م15بودجه97-990224</t>
  </si>
  <si>
    <t>1398/03/28</t>
  </si>
  <si>
    <t>1399/02/24</t>
  </si>
  <si>
    <t>اسنادخزانه-م17بودجه97-981017</t>
  </si>
  <si>
    <t>1397/12/25</t>
  </si>
  <si>
    <t>1398/10/17</t>
  </si>
  <si>
    <t>اسنادخزانه-م3بودجه97-990721</t>
  </si>
  <si>
    <t>1397/07/25</t>
  </si>
  <si>
    <t>1399/07/21</t>
  </si>
  <si>
    <t>اسنادخزانه-م4بودجه97-991022</t>
  </si>
  <si>
    <t>1397/06/21</t>
  </si>
  <si>
    <t>1399/10/22</t>
  </si>
  <si>
    <t>اسنادخزانه-م6بودجه97-990423</t>
  </si>
  <si>
    <t>1397/07/10</t>
  </si>
  <si>
    <t>1399/04/23</t>
  </si>
  <si>
    <t>مرابحه پديده شيمي قرن990701</t>
  </si>
  <si>
    <t>1397/07/01</t>
  </si>
  <si>
    <t>1399/07/01</t>
  </si>
  <si>
    <t>مشاركت دولتي9-شرايط خاص990909</t>
  </si>
  <si>
    <t>1396/09/10</t>
  </si>
  <si>
    <t>1399/09/09</t>
  </si>
  <si>
    <t>منفعت دولتي4-شرايط خاص14010729</t>
  </si>
  <si>
    <t>1398/07/29</t>
  </si>
  <si>
    <t>1401/07/29</t>
  </si>
  <si>
    <t>اسنادخزانه-م23بودجه96-990528</t>
  </si>
  <si>
    <t>1397/04/17</t>
  </si>
  <si>
    <t>1399/05/28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</si>
  <si>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</si>
  <si>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</si>
  <si>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</si>
  <si>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</si>
  <si>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</si>
  <si>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</si>
  <si>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</si>
  <si>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</si>
  <si>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</si>
  <si>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سپرده کوتاه مدت</t>
  </si>
  <si>
    <t>بانک ملت باجه کارگزاری مفید</t>
  </si>
  <si>
    <t>5801973401</t>
  </si>
  <si>
    <t>1395/07/14</t>
  </si>
  <si>
    <t>8568481870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</si>
  <si>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</si>
  <si>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</si>
  <si>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</si>
  <si>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</si>
  <si>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</si>
  <si>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</si>
  <si>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</si>
  <si>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</si>
  <si>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</si>
  <si>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</si>
  <si>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</si>
  <si>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اسنادخزانه-م3بودجه96-970710</t>
  </si>
  <si>
    <t/>
  </si>
  <si>
    <t>اسنادخزانه-م19بودجه97-980827</t>
  </si>
  <si>
    <t>اسنادخزانه-م2بودجه96-970612</t>
  </si>
  <si>
    <t>اسنادخزانه-م10بودجه97-980327</t>
  </si>
  <si>
    <t>اسنادخزانه-م14بودجه97-980722</t>
  </si>
  <si>
    <t>اسنادخزانه-م7بودجه97-980627</t>
  </si>
  <si>
    <t>اسنادخزانه-م8بودجه97-980723</t>
  </si>
  <si>
    <t>اسنادخزانه-م12بودجه97-980530</t>
  </si>
  <si>
    <t>1398/05/30</t>
  </si>
  <si>
    <t>اسنادخزانه-م11بودجه97-980430</t>
  </si>
  <si>
    <t>1398/04/30</t>
  </si>
  <si>
    <t>اسنادخزانه-م5بودجه97-980523</t>
  </si>
  <si>
    <t>اسنادخزانه-م1بودجه97-970920</t>
  </si>
  <si>
    <t>اسنادخزانه-م22بودجه96-980523</t>
  </si>
  <si>
    <t>صكوك اجاره مخابرات-3 ماهه 16%</t>
  </si>
  <si>
    <t>اسنادخزانه-م15بودجه96-980820</t>
  </si>
  <si>
    <t>اسنادخزانه-م9بودجه96-980411</t>
  </si>
  <si>
    <t>اسنادخزانه-م8بودجه96-980411</t>
  </si>
  <si>
    <t>اسنادخزانه-م4بودجه96-980820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</si>
  <si>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</si>
  <si>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</si>
  <si>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</si>
  <si>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</si>
  <si>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</si>
  <si>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</si>
  <si>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1398/02/25</t>
  </si>
  <si>
    <t>1398/09/24</t>
  </si>
  <si>
    <t>1398/04/31</t>
  </si>
  <si>
    <t>1398/04/24</t>
  </si>
  <si>
    <t>1398/04/10</t>
  </si>
  <si>
    <t>1398/03/07</t>
  </si>
  <si>
    <t>1398/07/30</t>
  </si>
  <si>
    <t>1398/02/31</t>
  </si>
  <si>
    <t>1398/04/26</t>
  </si>
  <si>
    <t>1398/03/20</t>
  </si>
  <si>
    <t>1398/03/25</t>
  </si>
  <si>
    <t>1398/02/15</t>
  </si>
  <si>
    <t>تجارت الكترونيك  پارسيان</t>
  </si>
  <si>
    <t>1398/09/28</t>
  </si>
  <si>
    <t>1398/01/28</t>
  </si>
  <si>
    <t>1398/03/21</t>
  </si>
  <si>
    <t>1398/04/29</t>
  </si>
  <si>
    <t>1398/04/27</t>
  </si>
  <si>
    <t>همكاران سيستم</t>
  </si>
  <si>
    <t>1398/03/08</t>
  </si>
  <si>
    <t>بهای فروش</t>
  </si>
  <si>
    <t>ارزش دفتری</t>
  </si>
  <si>
    <t>سود و زیان ناشی از تغییر قیمت</t>
  </si>
  <si>
    <t>سرمايه‌گذاري‌ سپه‌</t>
  </si>
  <si>
    <t>ح . معدني‌ املاح‌  ايران‌</t>
  </si>
  <si>
    <t>پخش هجرت</t>
  </si>
  <si>
    <t>مديريت انرژي اميد  تابان هور</t>
  </si>
  <si>
    <t>ح . كارخانجات‌داروپخش</t>
  </si>
  <si>
    <t>واسپاري ملت</t>
  </si>
  <si>
    <t>سود و زیان ناشی از فروش</t>
  </si>
  <si>
    <t>سرمايه‌ گذاري‌ پارس‌ توشه‌</t>
  </si>
  <si>
    <t>ح . تامين سرمايه لوتوس پارسيان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</si>
  <si>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</si>
  <si>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</si>
  <si>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</si>
  <si>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</si>
  <si>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</si>
  <si>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</si>
  <si>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</si>
  <si>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</si>
  <si>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</si>
  <si>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</si>
  <si>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</si>
  <si>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</si>
  <si>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</si>
  <si>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</si>
  <si>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</si>
  <si>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</si>
  <si>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1398/09/01</t>
  </si>
  <si>
    <t>از ابتدای سال مالی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</si>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</sst>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[Red]\(#,###\)"/>
    <numFmt numFmtId="165" formatCode="#,##0;[Red]#,##0"/>
    <numFmt numFmtId="166" formatCode="#,##0_-;\(#,##0\)"/>
    <numFmt numFmtId="167" formatCode="#,##0;\(#,##0\)"/>
    <numFmt numFmtId="168" formatCode="#,##0;[Red]\(#,##0\)"/>
  </numFmts>
  <fonts count="18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sz val="11"/>
      <color theme="1"/>
      <name val="Calibri"/>
      <family val="2"/>
      <charset val="178"/>
      <scheme val="minor"/>
    </font>
    <font>
      <u/>
      <sz val="14"/>
      <name val="B Mitra"/>
      <charset val="178"/>
    </font>
    <font>
      <b/>
      <sz val="20"/>
      <name val="B Mitra"/>
      <charset val="178"/>
    </font>
    <font>
      <b/>
      <sz val="14"/>
      <name val="B Mitra"/>
      <charset val="178"/>
    </font>
    <font>
      <b/>
      <sz val="16"/>
      <name val="B Mitra"/>
      <charset val="178"/>
    </font>
    <font>
      <sz val="20"/>
      <name val="B Mitra"/>
      <charset val="178"/>
    </font>
    <font>
      <sz val="18"/>
      <name val="B Mitra"/>
      <charset val="178"/>
    </font>
    <font>
      <sz val="12"/>
      <color rgb="FF006100"/>
      <name val="Calibri"/>
      <family val="2"/>
      <charset val="178"/>
      <scheme val="minor"/>
    </font>
    <font>
      <sz val="18"/>
      <color theme="1"/>
      <name val="Calibri"/>
      <family val="2"/>
      <charset val="178"/>
      <scheme val="minor"/>
    </font>
    <font>
      <sz val="20"/>
      <color theme="1"/>
      <name val="B Mitra"/>
      <charset val="178"/>
    </font>
    <font>
      <sz val="20"/>
      <color theme="1"/>
      <name val="Calibri"/>
      <family val="2"/>
      <charset val="178"/>
      <scheme val="minor"/>
    </font>
    <font>
      <b/>
      <sz val="18"/>
      <name val="B Mitra"/>
      <charset val="178"/>
    </font>
    <font>
      <b/>
      <u/>
      <sz val="18"/>
      <name val="B Mitra"/>
      <charset val="178"/>
    </font>
    <font>
      <b/>
      <u/>
      <sz val="14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1" fillId="2" borderId="0" applyNumberFormat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4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0" fontId="2" fillId="0" borderId="3" xfId="1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2" fillId="0" borderId="0" xfId="2" applyNumberFormat="1" applyFont="1" applyAlignment="1">
      <alignment horizontal="right" vertical="center"/>
    </xf>
    <xf numFmtId="3" fontId="5" fillId="0" borderId="0" xfId="2" applyNumberFormat="1" applyFont="1" applyAlignment="1" applyProtection="1">
      <alignment vertical="center" readingOrder="2"/>
      <protection locked="0"/>
    </xf>
    <xf numFmtId="3" fontId="5" fillId="0" borderId="0" xfId="2" applyNumberFormat="1" applyFont="1" applyAlignment="1" applyProtection="1">
      <alignment horizontal="center" vertical="center" readingOrder="2"/>
      <protection locked="0"/>
    </xf>
    <xf numFmtId="164" fontId="5" fillId="0" borderId="0" xfId="2" applyNumberFormat="1" applyFont="1" applyFill="1" applyAlignment="1" applyProtection="1">
      <alignment horizontal="center" vertical="center" readingOrder="2"/>
      <protection locked="0"/>
    </xf>
    <xf numFmtId="3" fontId="5" fillId="0" borderId="0" xfId="2" applyNumberFormat="1" applyFont="1" applyFill="1" applyAlignment="1" applyProtection="1">
      <alignment horizontal="center" vertical="center" readingOrder="2"/>
      <protection locked="0"/>
    </xf>
    <xf numFmtId="3" fontId="5" fillId="0" borderId="0" xfId="2" applyNumberFormat="1" applyFont="1" applyFill="1" applyAlignment="1">
      <alignment horizontal="center" vertical="center" readingOrder="2"/>
    </xf>
    <xf numFmtId="3" fontId="2" fillId="0" borderId="0" xfId="2" applyNumberFormat="1" applyFont="1" applyBorder="1" applyAlignment="1">
      <alignment horizontal="right" vertical="center"/>
    </xf>
    <xf numFmtId="3" fontId="2" fillId="0" borderId="0" xfId="2" applyNumberFormat="1" applyFont="1" applyBorder="1" applyAlignment="1" applyProtection="1">
      <alignment horizontal="right" vertical="center" readingOrder="2"/>
      <protection locked="0"/>
    </xf>
    <xf numFmtId="3" fontId="2" fillId="0" borderId="0" xfId="2" applyNumberFormat="1" applyFont="1" applyBorder="1" applyAlignment="1" applyProtection="1">
      <alignment horizontal="right" vertical="center"/>
      <protection locked="0"/>
    </xf>
    <xf numFmtId="164" fontId="2" fillId="0" borderId="0" xfId="2" applyNumberFormat="1" applyFont="1" applyFill="1" applyBorder="1" applyAlignment="1" applyProtection="1">
      <alignment horizontal="right" vertical="center"/>
      <protection locked="0"/>
    </xf>
    <xf numFmtId="3" fontId="2" fillId="0" borderId="0" xfId="2" applyNumberFormat="1" applyFont="1" applyFill="1" applyBorder="1" applyAlignment="1" applyProtection="1">
      <alignment horizontal="right" vertical="center" readingOrder="2"/>
      <protection locked="0"/>
    </xf>
    <xf numFmtId="3" fontId="2" fillId="0" borderId="0" xfId="2" applyNumberFormat="1" applyFont="1" applyFill="1" applyBorder="1" applyAlignment="1">
      <alignment horizontal="left" vertical="center"/>
    </xf>
    <xf numFmtId="3" fontId="6" fillId="0" borderId="0" xfId="2" applyNumberFormat="1" applyFont="1" applyBorder="1" applyAlignment="1" applyProtection="1">
      <alignment horizontal="right" vertical="center" readingOrder="2"/>
      <protection locked="0"/>
    </xf>
    <xf numFmtId="3" fontId="7" fillId="0" borderId="0" xfId="2" applyNumberFormat="1" applyFont="1" applyBorder="1" applyAlignment="1" applyProtection="1">
      <alignment horizontal="center" vertical="center" readingOrder="2"/>
      <protection locked="0"/>
    </xf>
    <xf numFmtId="3" fontId="8" fillId="0" borderId="0" xfId="2" applyNumberFormat="1" applyFont="1" applyFill="1" applyBorder="1" applyAlignment="1" applyProtection="1">
      <alignment horizontal="center" vertical="center" readingOrder="2"/>
      <protection locked="0"/>
    </xf>
    <xf numFmtId="3" fontId="8" fillId="0" borderId="0" xfId="2" applyNumberFormat="1" applyFont="1" applyFill="1" applyBorder="1" applyAlignment="1">
      <alignment horizontal="center" vertical="center"/>
    </xf>
    <xf numFmtId="3" fontId="9" fillId="0" borderId="0" xfId="2" applyNumberFormat="1" applyFont="1" applyBorder="1" applyAlignment="1" applyProtection="1">
      <alignment horizontal="right" vertical="center" readingOrder="2"/>
      <protection locked="0"/>
    </xf>
    <xf numFmtId="3" fontId="2" fillId="0" borderId="0" xfId="2" applyNumberFormat="1" applyFont="1" applyBorder="1" applyAlignment="1" applyProtection="1">
      <alignment horizontal="center" vertical="center" readingOrder="2"/>
      <protection locked="0"/>
    </xf>
    <xf numFmtId="164" fontId="10" fillId="0" borderId="0" xfId="2" applyNumberFormat="1" applyFont="1" applyFill="1" applyBorder="1" applyAlignment="1" applyProtection="1">
      <alignment horizontal="center" vertical="center" readingOrder="2"/>
      <protection locked="0"/>
    </xf>
    <xf numFmtId="3" fontId="2" fillId="0" borderId="0" xfId="2" applyNumberFormat="1" applyFont="1" applyFill="1" applyBorder="1" applyAlignment="1" applyProtection="1">
      <alignment horizontal="center" vertical="center" readingOrder="2"/>
      <protection locked="0"/>
    </xf>
    <xf numFmtId="3" fontId="2" fillId="0" borderId="0" xfId="2" applyNumberFormat="1" applyFont="1" applyFill="1" applyBorder="1" applyAlignment="1">
      <alignment horizontal="center" vertical="center" readingOrder="2"/>
    </xf>
    <xf numFmtId="3" fontId="2" fillId="0" borderId="0" xfId="2" applyNumberFormat="1" applyFont="1" applyBorder="1" applyAlignment="1">
      <alignment horizontal="center" vertical="center"/>
    </xf>
    <xf numFmtId="0" fontId="4" fillId="0" borderId="0" xfId="2" applyBorder="1"/>
    <xf numFmtId="165" fontId="9" fillId="0" borderId="0" xfId="3" applyNumberFormat="1" applyFont="1" applyFill="1" applyBorder="1" applyAlignment="1" applyProtection="1">
      <alignment horizontal="center" vertical="center" readingOrder="2"/>
    </xf>
    <xf numFmtId="0" fontId="12" fillId="0" borderId="0" xfId="2" applyFont="1" applyBorder="1" applyAlignment="1">
      <alignment horizontal="center"/>
    </xf>
    <xf numFmtId="0" fontId="4" fillId="0" borderId="0" xfId="2" applyFill="1" applyBorder="1" applyAlignment="1">
      <alignment horizontal="center"/>
    </xf>
    <xf numFmtId="165" fontId="2" fillId="0" borderId="0" xfId="3" applyNumberFormat="1" applyFont="1" applyFill="1" applyBorder="1" applyAlignment="1" applyProtection="1">
      <alignment horizontal="center" vertical="center" readingOrder="2"/>
    </xf>
    <xf numFmtId="0" fontId="4" fillId="0" borderId="0" xfId="2"/>
    <xf numFmtId="3" fontId="11" fillId="2" borderId="0" xfId="3" applyNumberFormat="1" applyAlignment="1">
      <alignment horizontal="right" vertical="center"/>
    </xf>
    <xf numFmtId="3" fontId="9" fillId="0" borderId="0" xfId="2" applyNumberFormat="1" applyFont="1" applyBorder="1" applyAlignment="1" applyProtection="1">
      <alignment horizontal="center" vertical="center" readingOrder="2"/>
      <protection locked="0"/>
    </xf>
    <xf numFmtId="3" fontId="9" fillId="0" borderId="0" xfId="2" applyNumberFormat="1" applyFont="1" applyFill="1" applyBorder="1" applyAlignment="1" applyProtection="1">
      <alignment horizontal="center" vertical="center" readingOrder="2"/>
    </xf>
    <xf numFmtId="3" fontId="2" fillId="0" borderId="0" xfId="3" applyNumberFormat="1" applyFont="1" applyFill="1" applyBorder="1" applyAlignment="1" applyProtection="1">
      <alignment horizontal="center" vertical="center" readingOrder="2"/>
      <protection locked="0"/>
    </xf>
    <xf numFmtId="3" fontId="2" fillId="0" borderId="0" xfId="2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right" vertical="center"/>
    </xf>
    <xf numFmtId="3" fontId="2" fillId="0" borderId="0" xfId="2" applyNumberFormat="1" applyFont="1" applyFill="1" applyBorder="1" applyAlignment="1">
      <alignment horizontal="right" vertical="center" readingOrder="2"/>
    </xf>
    <xf numFmtId="3" fontId="2" fillId="0" borderId="0" xfId="2" applyNumberFormat="1" applyFont="1" applyFill="1" applyBorder="1" applyAlignment="1">
      <alignment horizontal="right" vertical="center"/>
    </xf>
    <xf numFmtId="164" fontId="9" fillId="0" borderId="0" xfId="2" applyNumberFormat="1" applyFont="1" applyFill="1" applyBorder="1" applyAlignment="1" applyProtection="1">
      <alignment horizontal="right" vertical="center" readingOrder="2"/>
      <protection locked="0"/>
    </xf>
    <xf numFmtId="166" fontId="13" fillId="0" borderId="0" xfId="3" applyNumberFormat="1" applyFont="1" applyFill="1" applyBorder="1" applyAlignment="1" applyProtection="1">
      <alignment horizontal="center" vertical="center" readingOrder="2"/>
    </xf>
    <xf numFmtId="167" fontId="9" fillId="0" borderId="0" xfId="3" applyNumberFormat="1" applyFont="1" applyFill="1" applyBorder="1" applyAlignment="1" applyProtection="1">
      <alignment horizontal="center" vertical="center" readingOrder="2"/>
    </xf>
    <xf numFmtId="0" fontId="4" fillId="0" borderId="0" xfId="2" applyFill="1" applyBorder="1"/>
    <xf numFmtId="0" fontId="14" fillId="0" borderId="0" xfId="2" applyFont="1" applyBorder="1"/>
    <xf numFmtId="0" fontId="4" fillId="0" borderId="0" xfId="2" applyBorder="1" applyAlignment="1">
      <alignment horizontal="center"/>
    </xf>
    <xf numFmtId="3" fontId="2" fillId="0" borderId="0" xfId="2" applyNumberFormat="1" applyFont="1" applyBorder="1" applyAlignment="1" applyProtection="1">
      <alignment horizontal="center" vertical="center" readingOrder="2"/>
    </xf>
    <xf numFmtId="164" fontId="10" fillId="0" borderId="0" xfId="3" applyNumberFormat="1" applyFont="1" applyFill="1" applyBorder="1" applyAlignment="1" applyProtection="1">
      <alignment horizontal="center" vertical="center" readingOrder="2"/>
    </xf>
    <xf numFmtId="164" fontId="10" fillId="0" borderId="0" xfId="3" applyNumberFormat="1" applyFont="1" applyFill="1" applyBorder="1" applyAlignment="1" applyProtection="1">
      <alignment horizontal="center" vertical="center" readingOrder="2"/>
      <protection locked="0"/>
    </xf>
    <xf numFmtId="3" fontId="2" fillId="0" borderId="0" xfId="2" applyNumberFormat="1" applyFont="1" applyBorder="1" applyAlignment="1" applyProtection="1">
      <alignment horizontal="center" vertical="center"/>
      <protection locked="0"/>
    </xf>
    <xf numFmtId="164" fontId="15" fillId="0" borderId="0" xfId="3" applyNumberFormat="1" applyFont="1" applyFill="1" applyBorder="1" applyAlignment="1" applyProtection="1">
      <alignment horizontal="center" vertical="center" readingOrder="2"/>
    </xf>
    <xf numFmtId="164" fontId="7" fillId="0" borderId="0" xfId="3" applyNumberFormat="1" applyFont="1" applyFill="1" applyBorder="1" applyAlignment="1" applyProtection="1">
      <alignment horizontal="center" vertical="center" readingOrder="2"/>
    </xf>
    <xf numFmtId="3" fontId="2" fillId="0" borderId="0" xfId="2" applyNumberFormat="1" applyFont="1" applyBorder="1" applyAlignment="1">
      <alignment horizontal="right" vertical="center" readingOrder="2"/>
    </xf>
    <xf numFmtId="3" fontId="8" fillId="0" borderId="0" xfId="2" applyNumberFormat="1" applyFont="1" applyBorder="1" applyAlignment="1">
      <alignment horizontal="center" vertical="center" readingOrder="2"/>
    </xf>
    <xf numFmtId="3" fontId="8" fillId="0" borderId="0" xfId="2" applyNumberFormat="1" applyFont="1" applyBorder="1" applyAlignment="1">
      <alignment vertical="center" readingOrder="2"/>
    </xf>
    <xf numFmtId="168" fontId="16" fillId="0" borderId="0" xfId="2" applyNumberFormat="1" applyFont="1" applyBorder="1" applyAlignment="1" applyProtection="1">
      <alignment horizontal="center" vertical="center"/>
    </xf>
    <xf numFmtId="3" fontId="2" fillId="0" borderId="0" xfId="2" applyNumberFormat="1" applyFont="1" applyFill="1" applyAlignment="1">
      <alignment horizontal="right" vertical="center"/>
    </xf>
    <xf numFmtId="168" fontId="17" fillId="0" borderId="0" xfId="2" applyNumberFormat="1" applyFont="1" applyAlignment="1" applyProtection="1">
      <alignment vertical="center"/>
    </xf>
    <xf numFmtId="3" fontId="2" fillId="0" borderId="0" xfId="2" applyNumberFormat="1" applyFont="1" applyAlignment="1">
      <alignment horizontal="center" vertical="center"/>
    </xf>
    <xf numFmtId="164" fontId="2" fillId="0" borderId="0" xfId="2" applyNumberFormat="1" applyFont="1" applyFill="1" applyAlignment="1">
      <alignment horizontal="right" vertical="center"/>
    </xf>
  </cellXfs>
  <cellStyles count="4">
    <cellStyle name="Good 2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8</xdr:col>
      <xdr:colOff>1495425</xdr:colOff>
      <xdr:row>20</xdr:row>
      <xdr:rowOff>2655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6247175" y="57150"/>
          <a:ext cx="8353425" cy="8337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33"/>
  <sheetViews>
    <sheetView rightToLeft="1" tabSelected="1" view="pageBreakPreview" zoomScaleNormal="100" zoomScaleSheetLayoutView="100" workbookViewId="0">
      <selection activeCell="K11" sqref="K11"/>
    </sheetView>
  </sheetViews>
  <sheetFormatPr defaultColWidth="9" defaultRowHeight="28.5" customHeight="1"/>
  <cols>
    <col min="1" max="1" width="11.140625" style="25" customWidth="1"/>
    <col min="2" max="2" width="60" style="25" bestFit="1" customWidth="1"/>
    <col min="3" max="3" width="8.140625" style="79" customWidth="1"/>
    <col min="4" max="4" width="0.85546875" style="79" customWidth="1"/>
    <col min="5" max="5" width="22.140625" style="80" customWidth="1"/>
    <col min="6" max="6" width="0.5703125" style="77" customWidth="1"/>
    <col min="7" max="7" width="0.28515625" style="77" hidden="1" customWidth="1"/>
    <col min="8" max="8" width="0.7109375" style="25" hidden="1" customWidth="1"/>
    <col min="9" max="9" width="22.7109375" style="77" bestFit="1" customWidth="1"/>
    <col min="10" max="16384" width="9" style="25"/>
  </cols>
  <sheetData>
    <row r="1" spans="1:118" ht="28.5" customHeight="1">
      <c r="B1" s="26"/>
      <c r="C1" s="26"/>
      <c r="D1" s="27"/>
      <c r="E1" s="28"/>
      <c r="F1" s="29"/>
      <c r="G1" s="30"/>
      <c r="I1" s="30"/>
    </row>
    <row r="2" spans="1:118" ht="15" customHeight="1">
      <c r="A2" s="31"/>
      <c r="B2" s="32"/>
      <c r="C2" s="33"/>
      <c r="D2" s="33"/>
      <c r="E2" s="34"/>
      <c r="F2" s="35"/>
      <c r="G2" s="36"/>
      <c r="H2" s="31"/>
      <c r="I2" s="36"/>
    </row>
    <row r="3" spans="1:118" ht="15" customHeight="1">
      <c r="A3" s="31"/>
      <c r="B3" s="32"/>
      <c r="C3" s="33"/>
      <c r="D3" s="33"/>
      <c r="E3" s="34"/>
      <c r="F3" s="35"/>
      <c r="G3" s="36"/>
      <c r="H3" s="31"/>
      <c r="I3" s="36"/>
    </row>
    <row r="4" spans="1:118" ht="15" customHeight="1">
      <c r="A4" s="31"/>
      <c r="B4" s="32"/>
      <c r="C4" s="33"/>
      <c r="D4" s="33"/>
      <c r="E4" s="34"/>
      <c r="F4" s="35"/>
      <c r="G4" s="36"/>
      <c r="H4" s="31"/>
      <c r="I4" s="36"/>
    </row>
    <row r="5" spans="1:118" ht="31.5">
      <c r="A5" s="31"/>
      <c r="B5" s="37"/>
      <c r="C5" s="38"/>
      <c r="D5" s="38"/>
      <c r="E5" s="39"/>
      <c r="F5" s="39"/>
      <c r="G5" s="39"/>
      <c r="H5" s="40"/>
      <c r="I5" s="39"/>
    </row>
    <row r="6" spans="1:118" ht="30.75">
      <c r="A6" s="31"/>
      <c r="B6" s="41"/>
      <c r="C6" s="42"/>
      <c r="D6" s="42"/>
      <c r="E6" s="43"/>
      <c r="F6" s="44"/>
      <c r="G6" s="45"/>
      <c r="H6" s="46"/>
      <c r="I6" s="43"/>
    </row>
    <row r="7" spans="1:118" s="53" customFormat="1" ht="46.5" customHeight="1">
      <c r="A7" s="47"/>
      <c r="B7" s="41"/>
      <c r="C7" s="48"/>
      <c r="D7" s="49"/>
      <c r="E7" s="48"/>
      <c r="F7" s="50"/>
      <c r="G7" s="51"/>
      <c r="H7" s="50"/>
      <c r="I7" s="48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</row>
    <row r="8" spans="1:118" s="53" customFormat="1" ht="46.5" customHeight="1">
      <c r="A8" s="47"/>
      <c r="B8" s="41"/>
      <c r="C8" s="48"/>
      <c r="D8" s="49"/>
      <c r="E8" s="48"/>
      <c r="F8" s="50"/>
      <c r="G8" s="51"/>
      <c r="H8" s="50"/>
      <c r="I8" s="48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</row>
    <row r="9" spans="1:118" s="53" customFormat="1" ht="46.5" customHeight="1">
      <c r="A9" s="47"/>
      <c r="B9" s="41"/>
      <c r="C9" s="48"/>
      <c r="D9" s="49"/>
      <c r="E9" s="48"/>
      <c r="F9" s="50"/>
      <c r="G9" s="51"/>
      <c r="H9" s="50"/>
      <c r="I9" s="48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</row>
    <row r="10" spans="1:118" s="53" customFormat="1" ht="46.5" customHeight="1">
      <c r="A10" s="47"/>
      <c r="B10" s="41"/>
      <c r="C10" s="48"/>
      <c r="D10" s="49"/>
      <c r="E10" s="48"/>
      <c r="F10" s="50"/>
      <c r="G10" s="51"/>
      <c r="H10" s="50"/>
      <c r="I10" s="48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</row>
    <row r="11" spans="1:118" s="53" customFormat="1" ht="46.5" customHeight="1">
      <c r="A11" s="47"/>
      <c r="B11" s="41"/>
      <c r="C11" s="48"/>
      <c r="D11" s="49"/>
      <c r="E11" s="48"/>
      <c r="F11" s="50"/>
      <c r="G11" s="51"/>
      <c r="H11" s="50"/>
      <c r="I11" s="48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</row>
    <row r="12" spans="1:118" ht="28.5" customHeight="1">
      <c r="A12" s="31"/>
      <c r="B12" s="37"/>
      <c r="C12" s="54"/>
      <c r="D12" s="42"/>
      <c r="E12" s="55"/>
      <c r="F12" s="56"/>
      <c r="G12" s="44"/>
      <c r="H12" s="57"/>
      <c r="I12" s="55"/>
    </row>
    <row r="13" spans="1:118" ht="28.5" customHeight="1">
      <c r="A13" s="31"/>
      <c r="B13" s="37"/>
      <c r="C13" s="54"/>
      <c r="D13" s="42"/>
      <c r="E13" s="58"/>
      <c r="F13" s="35"/>
      <c r="G13" s="59"/>
      <c r="H13" s="60"/>
      <c r="I13" s="61"/>
    </row>
    <row r="14" spans="1:118" ht="28.5" customHeight="1">
      <c r="A14" s="31"/>
      <c r="B14" s="41"/>
      <c r="C14" s="48"/>
      <c r="D14" s="49"/>
      <c r="E14" s="48"/>
      <c r="F14" s="50"/>
      <c r="G14" s="51"/>
      <c r="H14" s="50"/>
      <c r="I14" s="62"/>
    </row>
    <row r="15" spans="1:118" s="52" customFormat="1" ht="35.25" customHeight="1">
      <c r="A15" s="47"/>
      <c r="B15" s="41"/>
      <c r="C15" s="48"/>
      <c r="D15" s="47"/>
      <c r="E15" s="63"/>
      <c r="F15" s="64"/>
      <c r="G15" s="51"/>
      <c r="H15" s="64"/>
      <c r="I15" s="62"/>
    </row>
    <row r="16" spans="1:118" s="52" customFormat="1" ht="35.25" customHeight="1">
      <c r="A16" s="47"/>
      <c r="B16" s="41"/>
      <c r="C16" s="48"/>
      <c r="D16" s="47"/>
      <c r="E16" s="62"/>
      <c r="F16" s="64"/>
      <c r="G16" s="51"/>
      <c r="H16" s="64"/>
      <c r="I16" s="62"/>
    </row>
    <row r="17" spans="1:9" s="52" customFormat="1" ht="35.25" customHeight="1">
      <c r="A17" s="47"/>
      <c r="B17" s="41"/>
      <c r="C17" s="48"/>
      <c r="D17" s="47"/>
      <c r="E17" s="62"/>
      <c r="F17" s="64"/>
      <c r="G17" s="51"/>
      <c r="H17" s="64"/>
      <c r="I17" s="62"/>
    </row>
    <row r="18" spans="1:9" s="52" customFormat="1" ht="33.75" customHeight="1">
      <c r="A18" s="47"/>
      <c r="B18" s="37"/>
      <c r="C18" s="65"/>
      <c r="D18" s="47"/>
      <c r="E18" s="62"/>
      <c r="F18" s="66"/>
      <c r="G18" s="42"/>
      <c r="H18" s="66"/>
      <c r="I18" s="62"/>
    </row>
    <row r="19" spans="1:9" s="52" customFormat="1" ht="33.75" customHeight="1">
      <c r="A19" s="47"/>
      <c r="B19" s="37"/>
      <c r="C19" s="48"/>
      <c r="D19" s="47"/>
      <c r="E19" s="55"/>
      <c r="F19" s="38"/>
      <c r="G19" s="67"/>
      <c r="H19" s="66"/>
      <c r="I19" s="55"/>
    </row>
    <row r="20" spans="1:9" ht="33.75" customHeight="1">
      <c r="A20" s="31"/>
      <c r="B20" s="41"/>
      <c r="C20" s="42"/>
      <c r="D20" s="42"/>
      <c r="E20" s="68"/>
      <c r="F20" s="69"/>
      <c r="G20" s="69"/>
      <c r="H20" s="69"/>
      <c r="I20" s="68"/>
    </row>
    <row r="21" spans="1:9" ht="33.75" customHeight="1">
      <c r="A21" s="31"/>
      <c r="B21" s="41"/>
      <c r="C21" s="42"/>
      <c r="D21" s="70"/>
      <c r="E21" s="71"/>
      <c r="F21" s="51"/>
      <c r="G21" s="72"/>
      <c r="H21" s="51"/>
      <c r="I21" s="71"/>
    </row>
    <row r="22" spans="1:9" ht="28.5" customHeight="1">
      <c r="A22" s="31"/>
      <c r="B22" s="31"/>
      <c r="C22" s="46"/>
      <c r="D22" s="46"/>
      <c r="E22" s="58"/>
      <c r="F22" s="60"/>
      <c r="G22" s="60"/>
      <c r="H22" s="31"/>
      <c r="I22" s="60"/>
    </row>
    <row r="23" spans="1:9" ht="28.5" customHeight="1">
      <c r="A23" s="31"/>
      <c r="B23" s="73"/>
      <c r="C23" s="46"/>
      <c r="D23" s="46"/>
      <c r="E23" s="58"/>
      <c r="F23" s="60"/>
      <c r="G23" s="60"/>
      <c r="H23" s="31"/>
      <c r="I23" s="60"/>
    </row>
    <row r="24" spans="1:9" ht="28.5" customHeight="1">
      <c r="A24" s="31"/>
      <c r="B24" s="62"/>
      <c r="C24" s="46"/>
      <c r="D24" s="46"/>
      <c r="E24" s="58"/>
      <c r="F24" s="60"/>
      <c r="G24" s="60"/>
      <c r="H24" s="31"/>
      <c r="I24" s="31"/>
    </row>
    <row r="25" spans="1:9" ht="28.5" customHeight="1">
      <c r="A25" s="31"/>
      <c r="B25" s="31"/>
      <c r="C25" s="46"/>
      <c r="D25" s="46"/>
      <c r="E25" s="58"/>
      <c r="F25" s="60"/>
      <c r="G25" s="60"/>
      <c r="H25" s="31"/>
      <c r="I25" s="60"/>
    </row>
    <row r="26" spans="1:9" ht="28.5" customHeight="1">
      <c r="A26" s="31"/>
      <c r="B26" s="31"/>
      <c r="C26" s="46"/>
      <c r="D26" s="46"/>
      <c r="E26" s="58"/>
      <c r="F26" s="60"/>
      <c r="G26" s="60"/>
      <c r="H26" s="31"/>
      <c r="I26" s="60"/>
    </row>
    <row r="27" spans="1:9" ht="28.5" customHeight="1">
      <c r="A27" s="31"/>
      <c r="B27" s="74"/>
      <c r="C27" s="74"/>
      <c r="D27" s="74"/>
      <c r="E27" s="74"/>
      <c r="F27" s="75"/>
      <c r="G27" s="75"/>
      <c r="H27" s="75"/>
      <c r="I27" s="75"/>
    </row>
    <row r="28" spans="1:9" ht="28.5" customHeight="1">
      <c r="A28" s="31"/>
      <c r="B28" s="31"/>
      <c r="C28" s="46"/>
      <c r="D28" s="46"/>
      <c r="E28" s="58"/>
      <c r="F28" s="60"/>
      <c r="G28" s="60"/>
      <c r="H28" s="31"/>
      <c r="I28" s="60"/>
    </row>
    <row r="29" spans="1:9" ht="28.5" customHeight="1">
      <c r="A29" s="31"/>
      <c r="B29" s="31"/>
      <c r="C29" s="31"/>
      <c r="D29" s="31"/>
      <c r="E29" s="31"/>
      <c r="F29" s="31"/>
      <c r="G29" s="31"/>
      <c r="H29" s="31"/>
      <c r="I29" s="31"/>
    </row>
    <row r="30" spans="1:9" ht="28.5" customHeight="1">
      <c r="A30" s="76"/>
      <c r="B30" s="76"/>
      <c r="C30" s="76"/>
      <c r="D30" s="76"/>
      <c r="E30" s="76"/>
      <c r="F30" s="76"/>
      <c r="G30" s="76"/>
      <c r="H30" s="76"/>
      <c r="I30" s="76"/>
    </row>
    <row r="31" spans="1:9" ht="28.5" customHeight="1">
      <c r="C31" s="25"/>
      <c r="D31" s="25"/>
      <c r="E31" s="25"/>
      <c r="F31" s="25"/>
      <c r="G31" s="25"/>
    </row>
    <row r="33" spans="3:9" ht="28.5" customHeight="1">
      <c r="C33" s="78"/>
      <c r="D33" s="78"/>
      <c r="E33" s="78"/>
      <c r="F33" s="78"/>
      <c r="G33" s="78"/>
      <c r="H33" s="78"/>
      <c r="I33" s="78"/>
    </row>
  </sheetData>
  <sheetProtection formatCells="0" formatColumns="0" formatRows="0" insertColumns="0" insertRows="0" insertHyperlinks="0" deleteColumns="0" deleteRows="0" sort="0" autoFilter="0" pivotTables="0"/>
  <mergeCells count="2">
    <mergeCell ref="B27:E27"/>
    <mergeCell ref="A30:I30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75" orientation="portrait" r:id="rId1"/>
  <headerFooter>
    <oddHeader>&amp;L &amp;C&amp;"B Nazanin,Bold"&amp;14&amp;Uصندوق سرمایه گذاری مشترک امید توسعه
صورت خالص دارایی ها
در تاریخ 31 شهریور ماه 1398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3"/>
  <sheetViews>
    <sheetView rightToLeft="1" topLeftCell="A31" workbookViewId="0">
      <selection activeCell="M60" sqref="M60"/>
    </sheetView>
  </sheetViews>
  <sheetFormatPr defaultRowHeight="21.75"/>
  <cols>
    <col min="1" max="1" width="28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24.85546875" style="1" bestFit="1" customWidth="1"/>
    <col min="22" max="16384" width="9.140625" style="1"/>
  </cols>
  <sheetData>
    <row r="2" spans="1:21" ht="22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2.5">
      <c r="A3" s="20" t="s">
        <v>113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2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6" spans="1:21" ht="22.5">
      <c r="A6" s="24" t="s">
        <v>3</v>
      </c>
      <c r="C6" s="22" t="s">
        <v>115</v>
      </c>
      <c r="D6" s="22" t="s">
        <v>115</v>
      </c>
      <c r="E6" s="22" t="s">
        <v>115</v>
      </c>
      <c r="F6" s="22" t="s">
        <v>115</v>
      </c>
      <c r="G6" s="22" t="s">
        <v>115</v>
      </c>
      <c r="H6" s="22" t="s">
        <v>115</v>
      </c>
      <c r="I6" s="22" t="s">
        <v>115</v>
      </c>
      <c r="J6" s="22" t="s">
        <v>115</v>
      </c>
      <c r="K6" s="22" t="s">
        <v>115</v>
      </c>
      <c r="L6" s="12"/>
      <c r="M6" s="22" t="s">
        <v>116</v>
      </c>
      <c r="N6" s="22" t="s">
        <v>116</v>
      </c>
      <c r="O6" s="22" t="s">
        <v>116</v>
      </c>
      <c r="P6" s="22" t="s">
        <v>116</v>
      </c>
      <c r="Q6" s="22" t="s">
        <v>116</v>
      </c>
      <c r="R6" s="22" t="s">
        <v>116</v>
      </c>
      <c r="S6" s="22" t="s">
        <v>116</v>
      </c>
      <c r="T6" s="22" t="s">
        <v>116</v>
      </c>
      <c r="U6" s="22" t="s">
        <v>116</v>
      </c>
    </row>
    <row r="7" spans="1:21" ht="22.5">
      <c r="A7" s="22" t="s">
        <v>3</v>
      </c>
      <c r="C7" s="23" t="s">
        <v>180</v>
      </c>
      <c r="E7" s="23" t="s">
        <v>181</v>
      </c>
      <c r="G7" s="23" t="s">
        <v>182</v>
      </c>
      <c r="I7" s="22" t="s">
        <v>103</v>
      </c>
      <c r="J7" s="3"/>
      <c r="K7" s="22" t="s">
        <v>183</v>
      </c>
      <c r="L7" s="12"/>
      <c r="M7" s="22" t="s">
        <v>180</v>
      </c>
      <c r="N7" s="3"/>
      <c r="O7" s="22" t="s">
        <v>181</v>
      </c>
      <c r="Q7" s="23" t="s">
        <v>182</v>
      </c>
      <c r="S7" s="23" t="s">
        <v>103</v>
      </c>
      <c r="U7" s="23" t="s">
        <v>183</v>
      </c>
    </row>
    <row r="8" spans="1:21">
      <c r="A8" s="12" t="s">
        <v>38</v>
      </c>
      <c r="C8" s="14">
        <v>0</v>
      </c>
      <c r="E8" s="14">
        <v>-738680783</v>
      </c>
      <c r="G8" s="14">
        <v>794311886</v>
      </c>
      <c r="I8" s="4">
        <f>C8+E8+G8</f>
        <v>55631103</v>
      </c>
      <c r="K8" s="15">
        <v>6.4898508161056003E-4</v>
      </c>
      <c r="M8" s="4">
        <v>0</v>
      </c>
      <c r="O8" s="4">
        <f>VLOOKUP(A8,'درآمد ناشی از تغییر قیمت اوراق '!1:1048576,17,0)</f>
        <v>0</v>
      </c>
      <c r="Q8" s="14">
        <v>10024575267</v>
      </c>
      <c r="S8" s="14">
        <f>M8+O8+Q8</f>
        <v>10024575267</v>
      </c>
      <c r="U8" s="16">
        <v>3.2588924829963152E-2</v>
      </c>
    </row>
    <row r="9" spans="1:21">
      <c r="A9" s="12" t="s">
        <v>36</v>
      </c>
      <c r="B9" s="12"/>
      <c r="C9" s="14">
        <v>0</v>
      </c>
      <c r="D9" s="12"/>
      <c r="E9" s="14">
        <v>-1746170308</v>
      </c>
      <c r="F9" s="12"/>
      <c r="G9" s="14">
        <v>2542829024</v>
      </c>
      <c r="H9" s="12"/>
      <c r="I9" s="14">
        <f t="shared" ref="I9:I51" si="0">C9+E9+G9</f>
        <v>796658716</v>
      </c>
      <c r="J9" s="12"/>
      <c r="K9" s="16">
        <v>9.2937150970927897E-3</v>
      </c>
      <c r="L9" s="12"/>
      <c r="M9" s="14">
        <v>800000000</v>
      </c>
      <c r="N9" s="12"/>
      <c r="O9" s="14">
        <f>VLOOKUP(A9,'درآمد ناشی از تغییر قیمت اوراق '!A1:Q63,17,0)</f>
        <v>418039891</v>
      </c>
      <c r="P9" s="12"/>
      <c r="Q9" s="14">
        <v>2542829024</v>
      </c>
      <c r="R9" s="12"/>
      <c r="S9" s="14">
        <f t="shared" ref="S9:S51" si="1">M9+O9+Q9</f>
        <v>3760868915</v>
      </c>
      <c r="T9" s="12"/>
      <c r="U9" s="16">
        <v>1.2226221171658551E-2</v>
      </c>
    </row>
    <row r="10" spans="1:21">
      <c r="A10" s="1" t="s">
        <v>39</v>
      </c>
      <c r="C10" s="2">
        <v>0</v>
      </c>
      <c r="E10" s="2">
        <v>3674988098</v>
      </c>
      <c r="G10" s="2">
        <v>366222175</v>
      </c>
      <c r="I10" s="14">
        <f t="shared" si="0"/>
        <v>4041210273</v>
      </c>
      <c r="K10" s="16">
        <v>4.7144223957384747E-2</v>
      </c>
      <c r="M10" s="2">
        <v>5700000000</v>
      </c>
      <c r="O10" s="14">
        <f>VLOOKUP(A10,'درآمد ناشی از تغییر قیمت اوراق '!A2:Q64,17,0)</f>
        <v>7260175998</v>
      </c>
      <c r="Q10" s="2">
        <v>366222175</v>
      </c>
      <c r="S10" s="14">
        <f t="shared" si="1"/>
        <v>13326398173</v>
      </c>
      <c r="U10" s="16">
        <v>4.3322831815499327E-2</v>
      </c>
    </row>
    <row r="11" spans="1:21">
      <c r="A11" s="1" t="s">
        <v>32</v>
      </c>
      <c r="C11" s="2">
        <v>0</v>
      </c>
      <c r="E11" s="2">
        <v>3745016573</v>
      </c>
      <c r="G11" s="2">
        <v>0</v>
      </c>
      <c r="I11" s="14">
        <f t="shared" si="0"/>
        <v>3745016573</v>
      </c>
      <c r="K11" s="16">
        <v>4.3688867471516873E-2</v>
      </c>
      <c r="M11" s="2">
        <v>0</v>
      </c>
      <c r="O11" s="14">
        <f>VLOOKUP(A11,'درآمد ناشی از تغییر قیمت اوراق '!A3:Q65,17,0)</f>
        <v>8349492629</v>
      </c>
      <c r="Q11" s="2">
        <v>-9131433</v>
      </c>
      <c r="S11" s="14">
        <f t="shared" si="1"/>
        <v>8340361196</v>
      </c>
      <c r="U11" s="16">
        <v>2.7113707746395793E-2</v>
      </c>
    </row>
    <row r="12" spans="1:21">
      <c r="A12" s="1" t="s">
        <v>34</v>
      </c>
      <c r="C12" s="2">
        <v>0</v>
      </c>
      <c r="E12" s="2">
        <v>8189368319</v>
      </c>
      <c r="G12" s="2">
        <v>0</v>
      </c>
      <c r="I12" s="14">
        <f t="shared" si="0"/>
        <v>8189368319</v>
      </c>
      <c r="K12" s="16">
        <v>9.5536086473876847E-2</v>
      </c>
      <c r="M12" s="2">
        <v>3000001569</v>
      </c>
      <c r="O12" s="14">
        <f>VLOOKUP(A12,'درآمد ناشی از تغییر قیمت اوراق '!A4:Q66,17,0)</f>
        <v>16921409192</v>
      </c>
      <c r="Q12" s="2">
        <v>815776313</v>
      </c>
      <c r="S12" s="14">
        <f t="shared" si="1"/>
        <v>20737187074</v>
      </c>
      <c r="U12" s="16">
        <v>6.7414589919250839E-2</v>
      </c>
    </row>
    <row r="13" spans="1:21">
      <c r="A13" s="1" t="s">
        <v>41</v>
      </c>
      <c r="C13" s="2">
        <v>0</v>
      </c>
      <c r="E13" s="2">
        <v>10970979750</v>
      </c>
      <c r="G13" s="2">
        <v>0</v>
      </c>
      <c r="I13" s="14">
        <f t="shared" si="0"/>
        <v>10970979750</v>
      </c>
      <c r="K13" s="16">
        <v>0.12798599712109882</v>
      </c>
      <c r="M13" s="2">
        <v>1650000000</v>
      </c>
      <c r="O13" s="14">
        <f>VLOOKUP(A13,'درآمد ناشی از تغییر قیمت اوراق '!A5:Q67,17,0)</f>
        <v>23407168476</v>
      </c>
      <c r="Q13" s="2">
        <v>1048366763</v>
      </c>
      <c r="S13" s="14">
        <f t="shared" si="1"/>
        <v>26105535239</v>
      </c>
      <c r="U13" s="16">
        <v>8.4866570691560561E-2</v>
      </c>
    </row>
    <row r="14" spans="1:21">
      <c r="A14" s="1" t="s">
        <v>19</v>
      </c>
      <c r="C14" s="2">
        <v>0</v>
      </c>
      <c r="E14" s="2">
        <v>1281759795</v>
      </c>
      <c r="G14" s="2">
        <v>0</v>
      </c>
      <c r="I14" s="14">
        <f t="shared" si="0"/>
        <v>1281759795</v>
      </c>
      <c r="K14" s="16">
        <v>1.4952840053579554E-2</v>
      </c>
      <c r="M14" s="2">
        <v>1440000000</v>
      </c>
      <c r="O14" s="14">
        <f>VLOOKUP(A14,'درآمد ناشی از تغییر قیمت اوراق '!A6:Q68,17,0)</f>
        <v>9249789015</v>
      </c>
      <c r="Q14" s="2">
        <v>669163716</v>
      </c>
      <c r="S14" s="14">
        <f t="shared" si="1"/>
        <v>11358952731</v>
      </c>
      <c r="U14" s="16">
        <v>3.692685693290667E-2</v>
      </c>
    </row>
    <row r="15" spans="1:21">
      <c r="A15" s="1" t="s">
        <v>35</v>
      </c>
      <c r="C15" s="2">
        <v>0</v>
      </c>
      <c r="E15" s="2">
        <v>4405089397</v>
      </c>
      <c r="G15" s="2">
        <v>0</v>
      </c>
      <c r="I15" s="14">
        <f t="shared" si="0"/>
        <v>4405089397</v>
      </c>
      <c r="K15" s="16">
        <v>5.1389189637564038E-2</v>
      </c>
      <c r="M15" s="2">
        <v>1777263581</v>
      </c>
      <c r="O15" s="14">
        <f>VLOOKUP(A15,'درآمد ناشی از تغییر قیمت اوراق '!A7:Q69,17,0)</f>
        <v>16223724763</v>
      </c>
      <c r="Q15" s="2">
        <v>2803205598</v>
      </c>
      <c r="S15" s="14">
        <f t="shared" si="1"/>
        <v>20804193942</v>
      </c>
      <c r="U15" s="16">
        <v>6.7632422767644099E-2</v>
      </c>
    </row>
    <row r="16" spans="1:21">
      <c r="A16" s="1" t="s">
        <v>175</v>
      </c>
      <c r="C16" s="2">
        <v>0</v>
      </c>
      <c r="E16" s="2">
        <v>0</v>
      </c>
      <c r="G16" s="2">
        <v>0</v>
      </c>
      <c r="I16" s="14">
        <f t="shared" si="0"/>
        <v>0</v>
      </c>
      <c r="K16" s="16">
        <v>0</v>
      </c>
      <c r="M16" s="2">
        <v>0</v>
      </c>
      <c r="O16" s="14">
        <f>VLOOKUP(A16,'درآمد ناشی از تغییر قیمت اوراق '!A8:Q70,17,0)</f>
        <v>0</v>
      </c>
      <c r="Q16" s="2">
        <v>1764102382</v>
      </c>
      <c r="S16" s="14">
        <f t="shared" si="1"/>
        <v>1764102382</v>
      </c>
      <c r="U16" s="16">
        <v>5.7349262575352705E-3</v>
      </c>
    </row>
    <row r="17" spans="1:21">
      <c r="A17" s="1" t="s">
        <v>160</v>
      </c>
      <c r="C17" s="2">
        <v>0</v>
      </c>
      <c r="E17" s="2">
        <v>0</v>
      </c>
      <c r="G17" s="2">
        <v>0</v>
      </c>
      <c r="I17" s="14">
        <f t="shared" si="0"/>
        <v>0</v>
      </c>
      <c r="K17" s="16">
        <v>0</v>
      </c>
      <c r="M17" s="2">
        <v>768000000</v>
      </c>
      <c r="O17" s="14">
        <f>VLOOKUP(A17,'درآمد ناشی از تغییر قیمت اوراق '!A9:Q71,17,0)</f>
        <v>0</v>
      </c>
      <c r="Q17" s="2">
        <v>1182961289</v>
      </c>
      <c r="S17" s="14">
        <f t="shared" si="1"/>
        <v>1950961289</v>
      </c>
      <c r="U17" s="16">
        <v>6.3423864951852645E-3</v>
      </c>
    </row>
    <row r="18" spans="1:21">
      <c r="A18" s="1" t="s">
        <v>40</v>
      </c>
      <c r="C18" s="2">
        <v>0</v>
      </c>
      <c r="E18" s="2">
        <v>306878475</v>
      </c>
      <c r="G18" s="2">
        <v>0</v>
      </c>
      <c r="I18" s="14">
        <f t="shared" si="0"/>
        <v>306878475</v>
      </c>
      <c r="K18" s="16">
        <v>3.5800036562711906E-3</v>
      </c>
      <c r="M18" s="2">
        <v>2394449096</v>
      </c>
      <c r="O18" s="14">
        <f>VLOOKUP(A18,'درآمد ناشی از تغییر قیمت اوراق '!A10:Q72,17,0)</f>
        <v>7055924151</v>
      </c>
      <c r="Q18" s="2">
        <v>12028080052</v>
      </c>
      <c r="S18" s="14">
        <f t="shared" si="1"/>
        <v>21478453299</v>
      </c>
      <c r="U18" s="16">
        <v>6.9824374737270864E-2</v>
      </c>
    </row>
    <row r="19" spans="1:21">
      <c r="A19" s="1" t="s">
        <v>20</v>
      </c>
      <c r="C19" s="2">
        <v>0</v>
      </c>
      <c r="E19" s="2">
        <v>2799872460</v>
      </c>
      <c r="G19" s="2">
        <v>0</v>
      </c>
      <c r="I19" s="14">
        <f t="shared" si="0"/>
        <v>2799872460</v>
      </c>
      <c r="K19" s="16">
        <v>3.2662941393634772E-2</v>
      </c>
      <c r="M19" s="2">
        <v>4417332600</v>
      </c>
      <c r="O19" s="14">
        <f>VLOOKUP(A19,'درآمد ناشی از تغییر قیمت اوراق '!A11:Q73,17,0)</f>
        <v>10387741341</v>
      </c>
      <c r="Q19" s="2">
        <v>1062252848</v>
      </c>
      <c r="S19" s="14">
        <f t="shared" si="1"/>
        <v>15867326789</v>
      </c>
      <c r="U19" s="16">
        <v>5.1583145041708189E-2</v>
      </c>
    </row>
    <row r="20" spans="1:21">
      <c r="A20" s="1" t="s">
        <v>174</v>
      </c>
      <c r="C20" s="2">
        <v>0</v>
      </c>
      <c r="E20" s="2">
        <v>0</v>
      </c>
      <c r="G20" s="2">
        <v>0</v>
      </c>
      <c r="I20" s="14">
        <f t="shared" si="0"/>
        <v>0</v>
      </c>
      <c r="K20" s="16">
        <v>0</v>
      </c>
      <c r="M20" s="2">
        <v>0</v>
      </c>
      <c r="O20" s="14">
        <f>VLOOKUP(A20,'درآمد ناشی از تغییر قیمت اوراق '!A12:Q74,17,0)</f>
        <v>0</v>
      </c>
      <c r="Q20" s="2">
        <v>9574773517</v>
      </c>
      <c r="S20" s="14">
        <f t="shared" si="1"/>
        <v>9574773517</v>
      </c>
      <c r="U20" s="16">
        <v>3.1126662835942266E-2</v>
      </c>
    </row>
    <row r="21" spans="1:21">
      <c r="A21" s="1" t="s">
        <v>173</v>
      </c>
      <c r="C21" s="2">
        <v>0</v>
      </c>
      <c r="E21" s="2">
        <v>0</v>
      </c>
      <c r="G21" s="2">
        <v>0</v>
      </c>
      <c r="I21" s="14">
        <f t="shared" si="0"/>
        <v>0</v>
      </c>
      <c r="K21" s="16">
        <v>0</v>
      </c>
      <c r="M21" s="2">
        <v>0</v>
      </c>
      <c r="O21" s="14">
        <f>VLOOKUP(A21,'درآمد ناشی از تغییر قیمت اوراق '!A13:Q75,17,0)</f>
        <v>0</v>
      </c>
      <c r="Q21" s="2">
        <v>213747953</v>
      </c>
      <c r="S21" s="14">
        <f t="shared" si="1"/>
        <v>213747953</v>
      </c>
      <c r="U21" s="16">
        <v>6.9487392606112062E-4</v>
      </c>
    </row>
    <row r="22" spans="1:21">
      <c r="A22" s="1" t="s">
        <v>37</v>
      </c>
      <c r="C22" s="2">
        <v>0</v>
      </c>
      <c r="E22" s="2">
        <v>3500489082</v>
      </c>
      <c r="G22" s="2">
        <v>0</v>
      </c>
      <c r="I22" s="14">
        <f t="shared" si="0"/>
        <v>3500489082</v>
      </c>
      <c r="K22" s="16">
        <v>4.083624213883813E-2</v>
      </c>
      <c r="M22" s="2">
        <v>77164430</v>
      </c>
      <c r="O22" s="14">
        <f>VLOOKUP(A22,'درآمد ناشی از تغییر قیمت اوراق '!A14:Q76,17,0)</f>
        <v>6943725113</v>
      </c>
      <c r="Q22" s="2">
        <v>83683878</v>
      </c>
      <c r="S22" s="14">
        <f t="shared" si="1"/>
        <v>7104573421</v>
      </c>
      <c r="U22" s="16">
        <v>2.3096281188899885E-2</v>
      </c>
    </row>
    <row r="23" spans="1:21">
      <c r="A23" s="1" t="s">
        <v>172</v>
      </c>
      <c r="C23" s="2">
        <v>0</v>
      </c>
      <c r="E23" s="2">
        <v>0</v>
      </c>
      <c r="G23" s="2">
        <v>0</v>
      </c>
      <c r="I23" s="14">
        <f t="shared" si="0"/>
        <v>0</v>
      </c>
      <c r="K23" s="16">
        <v>0</v>
      </c>
      <c r="M23" s="2">
        <v>0</v>
      </c>
      <c r="O23" s="14">
        <f>VLOOKUP(A23,'درآمد ناشی از تغییر قیمت اوراق '!A15:Q77,17,0)</f>
        <v>0</v>
      </c>
      <c r="Q23" s="2">
        <v>3104232049</v>
      </c>
      <c r="S23" s="14">
        <f t="shared" si="1"/>
        <v>3104232049</v>
      </c>
      <c r="U23" s="16">
        <v>1.009155821620143E-2</v>
      </c>
    </row>
    <row r="24" spans="1:21">
      <c r="A24" s="1" t="s">
        <v>21</v>
      </c>
      <c r="C24" s="2">
        <v>588803760</v>
      </c>
      <c r="E24" s="2">
        <v>-318612937</v>
      </c>
      <c r="G24" s="2">
        <v>0</v>
      </c>
      <c r="I24" s="14">
        <f t="shared" si="0"/>
        <v>270190823</v>
      </c>
      <c r="K24" s="16">
        <v>3.1520103657674981E-3</v>
      </c>
      <c r="M24" s="2">
        <v>588803760</v>
      </c>
      <c r="O24" s="14">
        <f>VLOOKUP(A24,'درآمد ناشی از تغییر قیمت اوراق '!A16:Q78,17,0)</f>
        <v>2588625426</v>
      </c>
      <c r="Q24" s="2">
        <v>3332546470</v>
      </c>
      <c r="S24" s="14">
        <f t="shared" si="1"/>
        <v>6509975656</v>
      </c>
      <c r="U24" s="16">
        <v>2.1163301351695467E-2</v>
      </c>
    </row>
    <row r="25" spans="1:21">
      <c r="A25" s="1" t="s">
        <v>178</v>
      </c>
      <c r="C25" s="2">
        <v>0</v>
      </c>
      <c r="E25" s="2">
        <v>0</v>
      </c>
      <c r="G25" s="2">
        <v>0</v>
      </c>
      <c r="I25" s="14">
        <f t="shared" si="0"/>
        <v>0</v>
      </c>
      <c r="K25" s="16">
        <v>0</v>
      </c>
      <c r="M25" s="2">
        <v>0</v>
      </c>
      <c r="O25" s="14">
        <v>0</v>
      </c>
      <c r="Q25" s="2">
        <v>3</v>
      </c>
      <c r="S25" s="14">
        <f t="shared" si="1"/>
        <v>3</v>
      </c>
      <c r="U25" s="16">
        <v>9.7527099040025047E-12</v>
      </c>
    </row>
    <row r="26" spans="1:21">
      <c r="A26" s="1" t="s">
        <v>26</v>
      </c>
      <c r="C26" s="2">
        <v>0</v>
      </c>
      <c r="E26" s="2">
        <v>-7003977507</v>
      </c>
      <c r="G26" s="2">
        <v>0</v>
      </c>
      <c r="I26" s="14">
        <f t="shared" si="0"/>
        <v>-7003977507</v>
      </c>
      <c r="K26" s="16">
        <v>-8.1707474215978099E-2</v>
      </c>
      <c r="M26" s="2">
        <v>3360000000</v>
      </c>
      <c r="O26" s="14">
        <f>VLOOKUP(A26,'درآمد ناشی از تغییر قیمت اوراق '!A18:Q80,17,0)</f>
        <v>17755738515</v>
      </c>
      <c r="Q26" s="2">
        <v>4432205017</v>
      </c>
      <c r="S26" s="14">
        <f t="shared" si="1"/>
        <v>25547943532</v>
      </c>
      <c r="U26" s="16">
        <v>8.3053893970477716E-2</v>
      </c>
    </row>
    <row r="27" spans="1:21">
      <c r="A27" s="1" t="s">
        <v>179</v>
      </c>
      <c r="C27" s="2">
        <v>0</v>
      </c>
      <c r="E27" s="2">
        <v>0</v>
      </c>
      <c r="G27" s="2">
        <v>0</v>
      </c>
      <c r="I27" s="14">
        <f t="shared" si="0"/>
        <v>0</v>
      </c>
      <c r="K27" s="16">
        <v>0</v>
      </c>
      <c r="M27" s="2">
        <v>0</v>
      </c>
      <c r="O27" s="14">
        <v>0</v>
      </c>
      <c r="Q27" s="2">
        <v>0</v>
      </c>
      <c r="S27" s="14">
        <f t="shared" si="1"/>
        <v>0</v>
      </c>
      <c r="U27" s="16">
        <v>0</v>
      </c>
    </row>
    <row r="28" spans="1:21">
      <c r="A28" s="1" t="s">
        <v>171</v>
      </c>
      <c r="C28" s="2">
        <v>0</v>
      </c>
      <c r="E28" s="2">
        <v>0</v>
      </c>
      <c r="G28" s="2">
        <v>0</v>
      </c>
      <c r="I28" s="14">
        <f t="shared" si="0"/>
        <v>0</v>
      </c>
      <c r="K28" s="16">
        <v>0</v>
      </c>
      <c r="M28" s="2">
        <v>0</v>
      </c>
      <c r="O28" s="14">
        <f>VLOOKUP(A28,'درآمد ناشی از تغییر قیمت اوراق '!A20:Q82,17,0)</f>
        <v>0</v>
      </c>
      <c r="Q28" s="2">
        <v>2380732091</v>
      </c>
      <c r="S28" s="14">
        <f t="shared" si="1"/>
        <v>2380732091</v>
      </c>
      <c r="U28" s="16">
        <v>7.7395298142240972E-3</v>
      </c>
    </row>
    <row r="29" spans="1:21">
      <c r="A29" s="1" t="s">
        <v>16</v>
      </c>
      <c r="C29" s="2">
        <v>0</v>
      </c>
      <c r="E29" s="2">
        <v>3299513000</v>
      </c>
      <c r="G29" s="2">
        <v>0</v>
      </c>
      <c r="I29" s="14">
        <f t="shared" si="0"/>
        <v>3299513000</v>
      </c>
      <c r="K29" s="16">
        <v>3.8491681777010671E-2</v>
      </c>
      <c r="M29" s="2">
        <v>296400000</v>
      </c>
      <c r="O29" s="14">
        <f>VLOOKUP(A29,'درآمد ناشی از تغییر قیمت اوراق '!A21:Q83,17,0)</f>
        <v>6089441475</v>
      </c>
      <c r="Q29" s="2">
        <v>1566881502</v>
      </c>
      <c r="S29" s="14">
        <f t="shared" si="1"/>
        <v>7952722977</v>
      </c>
      <c r="U29" s="16">
        <v>2.5853533380525394E-2</v>
      </c>
    </row>
    <row r="30" spans="1:21">
      <c r="A30" s="1" t="s">
        <v>18</v>
      </c>
      <c r="C30" s="2">
        <v>0</v>
      </c>
      <c r="E30" s="2">
        <v>1137372383</v>
      </c>
      <c r="G30" s="2">
        <v>0</v>
      </c>
      <c r="I30" s="14">
        <f t="shared" si="0"/>
        <v>1137372383</v>
      </c>
      <c r="K30" s="16">
        <v>1.3268435623195393E-2</v>
      </c>
      <c r="M30" s="2">
        <v>240000000</v>
      </c>
      <c r="O30" s="14">
        <v>2485714411</v>
      </c>
      <c r="Q30" s="2">
        <v>-2953</v>
      </c>
      <c r="S30" s="14">
        <f t="shared" si="1"/>
        <v>2725711458</v>
      </c>
      <c r="U30" s="16">
        <v>8.8610243772965693E-3</v>
      </c>
    </row>
    <row r="31" spans="1:21">
      <c r="A31" s="1" t="s">
        <v>176</v>
      </c>
      <c r="C31" s="2">
        <v>0</v>
      </c>
      <c r="E31" s="2">
        <v>0</v>
      </c>
      <c r="G31" s="2">
        <v>0</v>
      </c>
      <c r="I31" s="14">
        <f t="shared" si="0"/>
        <v>0</v>
      </c>
      <c r="K31" s="16">
        <v>0</v>
      </c>
      <c r="M31" s="2">
        <v>0</v>
      </c>
      <c r="O31" s="14">
        <f>VLOOKUP(A31,'درآمد ناشی از تغییر قیمت اوراق '!A23:Q85,17,0)</f>
        <v>0</v>
      </c>
      <c r="Q31" s="2">
        <v>200439485</v>
      </c>
      <c r="S31" s="14">
        <f t="shared" si="1"/>
        <v>200439485</v>
      </c>
      <c r="U31" s="16">
        <v>6.516093835042205E-4</v>
      </c>
    </row>
    <row r="32" spans="1:21">
      <c r="A32" s="1" t="s">
        <v>166</v>
      </c>
      <c r="C32" s="2">
        <v>0</v>
      </c>
      <c r="E32" s="2">
        <v>0</v>
      </c>
      <c r="G32" s="2">
        <v>0</v>
      </c>
      <c r="I32" s="14">
        <f t="shared" si="0"/>
        <v>0</v>
      </c>
      <c r="K32" s="16">
        <v>0</v>
      </c>
      <c r="M32" s="2">
        <v>1665841200</v>
      </c>
      <c r="O32" s="14">
        <f>VLOOKUP(A32,'درآمد ناشی از تغییر قیمت اوراق '!A24:Q86,17,0)</f>
        <v>0</v>
      </c>
      <c r="Q32" s="2">
        <v>11015675075</v>
      </c>
      <c r="S32" s="14">
        <f t="shared" si="1"/>
        <v>12681516275</v>
      </c>
      <c r="U32" s="16">
        <v>4.1226383124320483E-2</v>
      </c>
    </row>
    <row r="33" spans="1:21">
      <c r="A33" s="1" t="s">
        <v>33</v>
      </c>
      <c r="C33" s="2">
        <v>0</v>
      </c>
      <c r="E33" s="2">
        <v>4014160847</v>
      </c>
      <c r="G33" s="2">
        <v>0</v>
      </c>
      <c r="I33" s="14">
        <f t="shared" si="0"/>
        <v>4014160847</v>
      </c>
      <c r="K33" s="16">
        <v>4.6828668935221536E-2</v>
      </c>
      <c r="M33" s="2">
        <v>550000000</v>
      </c>
      <c r="O33" s="14">
        <f>VLOOKUP(A33,'درآمد ناشی از تغییر قیمت اوراق '!A25:Q87,17,0)</f>
        <v>4795022170</v>
      </c>
      <c r="Q33" s="2">
        <v>0</v>
      </c>
      <c r="S33" s="14">
        <f t="shared" si="1"/>
        <v>5345022170</v>
      </c>
      <c r="U33" s="16">
        <v>1.7376150218157319E-2</v>
      </c>
    </row>
    <row r="34" spans="1:21">
      <c r="A34" s="1" t="s">
        <v>45</v>
      </c>
      <c r="C34" s="2">
        <v>1406630035</v>
      </c>
      <c r="E34" s="2">
        <v>-310804661</v>
      </c>
      <c r="G34" s="2">
        <v>0</v>
      </c>
      <c r="I34" s="14">
        <f t="shared" si="0"/>
        <v>1095825374</v>
      </c>
      <c r="K34" s="16">
        <v>1.2783753717346075E-2</v>
      </c>
      <c r="M34" s="2">
        <v>1406630035</v>
      </c>
      <c r="O34" s="14">
        <f>VLOOKUP(A34,'درآمد ناشی از تغییر قیمت اوراق '!A26:Q88,17,0)</f>
        <v>-310804661</v>
      </c>
      <c r="Q34" s="2">
        <v>0</v>
      </c>
      <c r="S34" s="14">
        <f t="shared" si="1"/>
        <v>1095825374</v>
      </c>
      <c r="U34" s="16">
        <v>3.5624223260223497E-3</v>
      </c>
    </row>
    <row r="35" spans="1:21">
      <c r="A35" s="1" t="s">
        <v>29</v>
      </c>
      <c r="C35" s="2">
        <v>0</v>
      </c>
      <c r="E35" s="2">
        <v>953210287</v>
      </c>
      <c r="G35" s="2">
        <v>0</v>
      </c>
      <c r="I35" s="14">
        <f t="shared" si="0"/>
        <v>953210287</v>
      </c>
      <c r="K35" s="16">
        <v>1.1120024995742406E-2</v>
      </c>
      <c r="M35" s="2">
        <v>1600000000</v>
      </c>
      <c r="O35" s="14">
        <v>7344153287</v>
      </c>
      <c r="Q35" s="2">
        <v>0</v>
      </c>
      <c r="S35" s="14">
        <f t="shared" si="1"/>
        <v>8944153287</v>
      </c>
      <c r="U35" s="16">
        <v>2.9076577448347154E-2</v>
      </c>
    </row>
    <row r="36" spans="1:21">
      <c r="A36" s="1" t="s">
        <v>42</v>
      </c>
      <c r="C36" s="2">
        <v>0</v>
      </c>
      <c r="E36" s="2">
        <v>1456855800</v>
      </c>
      <c r="G36" s="2">
        <v>0</v>
      </c>
      <c r="I36" s="14">
        <f t="shared" si="0"/>
        <v>1456855800</v>
      </c>
      <c r="K36" s="16">
        <v>1.6995486863846967E-2</v>
      </c>
      <c r="M36" s="2">
        <v>175433912</v>
      </c>
      <c r="O36" s="14">
        <v>4928184213</v>
      </c>
      <c r="Q36" s="2">
        <v>0</v>
      </c>
      <c r="S36" s="14">
        <f t="shared" si="1"/>
        <v>5103618125</v>
      </c>
      <c r="U36" s="16">
        <v>1.6591369011311398E-2</v>
      </c>
    </row>
    <row r="37" spans="1:21">
      <c r="A37" s="1" t="s">
        <v>22</v>
      </c>
      <c r="C37" s="2">
        <v>0</v>
      </c>
      <c r="E37" s="2">
        <v>513228056</v>
      </c>
      <c r="G37" s="2">
        <v>0</v>
      </c>
      <c r="I37" s="14">
        <f t="shared" si="0"/>
        <v>513228056</v>
      </c>
      <c r="K37" s="16">
        <v>5.9872505459399048E-3</v>
      </c>
      <c r="M37" s="2">
        <v>3387156200</v>
      </c>
      <c r="O37" s="14">
        <v>1490338926</v>
      </c>
      <c r="Q37" s="2">
        <v>0</v>
      </c>
      <c r="S37" s="14">
        <f t="shared" si="1"/>
        <v>4877495126</v>
      </c>
      <c r="U37" s="16">
        <v>1.5856265007354715E-2</v>
      </c>
    </row>
    <row r="38" spans="1:21">
      <c r="A38" s="1" t="s">
        <v>27</v>
      </c>
      <c r="C38" s="2">
        <v>0</v>
      </c>
      <c r="E38" s="2">
        <v>2174589000</v>
      </c>
      <c r="G38" s="2">
        <v>0</v>
      </c>
      <c r="I38" s="14">
        <f t="shared" si="0"/>
        <v>2174589000</v>
      </c>
      <c r="K38" s="16">
        <v>2.5368467341631281E-2</v>
      </c>
      <c r="M38" s="2">
        <v>1200000000</v>
      </c>
      <c r="O38" s="14">
        <f>VLOOKUP(A38,'درآمد ناشی از تغییر قیمت اوراق '!A30:Q92,17,0)</f>
        <v>4501632354</v>
      </c>
      <c r="Q38" s="2">
        <v>0</v>
      </c>
      <c r="S38" s="14">
        <f t="shared" si="1"/>
        <v>5701632354</v>
      </c>
      <c r="U38" s="16">
        <v>1.8535455442612304E-2</v>
      </c>
    </row>
    <row r="39" spans="1:21">
      <c r="A39" s="1" t="s">
        <v>28</v>
      </c>
      <c r="C39" s="2">
        <v>0</v>
      </c>
      <c r="E39" s="2">
        <v>611023860</v>
      </c>
      <c r="G39" s="2">
        <v>0</v>
      </c>
      <c r="I39" s="14">
        <f t="shared" si="0"/>
        <v>611023860</v>
      </c>
      <c r="K39" s="16">
        <v>7.1281234464845933E-3</v>
      </c>
      <c r="M39" s="2">
        <v>360000000</v>
      </c>
      <c r="O39" s="14">
        <v>2141355060</v>
      </c>
      <c r="Q39" s="2">
        <v>0</v>
      </c>
      <c r="S39" s="14">
        <f t="shared" si="1"/>
        <v>2501355060</v>
      </c>
      <c r="U39" s="16">
        <v>8.1316634223629267E-3</v>
      </c>
    </row>
    <row r="40" spans="1:21">
      <c r="A40" s="1" t="s">
        <v>23</v>
      </c>
      <c r="C40" s="2">
        <v>0</v>
      </c>
      <c r="E40" s="2">
        <v>5295361875</v>
      </c>
      <c r="G40" s="2">
        <v>0</v>
      </c>
      <c r="I40" s="14">
        <f t="shared" si="0"/>
        <v>5295361875</v>
      </c>
      <c r="K40" s="16">
        <v>6.1774990486964151E-2</v>
      </c>
      <c r="M40" s="2">
        <v>1050000000</v>
      </c>
      <c r="O40" s="14">
        <f>VLOOKUP(A40,'درآمد ناشی از تغییر قیمت اوراق '!A32:Q94,17,0)</f>
        <v>6389639625</v>
      </c>
      <c r="Q40" s="2">
        <v>0</v>
      </c>
      <c r="S40" s="14">
        <f t="shared" si="1"/>
        <v>7439639625</v>
      </c>
      <c r="U40" s="16">
        <v>2.4185549017648994E-2</v>
      </c>
    </row>
    <row r="41" spans="1:21" ht="22.5" customHeight="1">
      <c r="A41" s="1" t="s">
        <v>47</v>
      </c>
      <c r="C41" s="2">
        <v>0</v>
      </c>
      <c r="E41" s="2">
        <v>166085814</v>
      </c>
      <c r="G41" s="2">
        <v>0</v>
      </c>
      <c r="I41" s="14">
        <f t="shared" si="0"/>
        <v>166085814</v>
      </c>
      <c r="K41" s="16">
        <v>1.9375351150802509E-3</v>
      </c>
      <c r="M41" s="2">
        <v>0</v>
      </c>
      <c r="O41" s="14">
        <v>166085814</v>
      </c>
      <c r="Q41" s="2">
        <v>0</v>
      </c>
      <c r="S41" s="14">
        <f t="shared" si="1"/>
        <v>166085814</v>
      </c>
      <c r="U41" s="16">
        <v>5.3992892103737263E-4</v>
      </c>
    </row>
    <row r="42" spans="1:21">
      <c r="A42" s="1" t="s">
        <v>24</v>
      </c>
      <c r="C42" s="2">
        <v>0</v>
      </c>
      <c r="E42" s="2">
        <v>3443099250</v>
      </c>
      <c r="G42" s="2">
        <v>0</v>
      </c>
      <c r="I42" s="14">
        <f t="shared" si="0"/>
        <v>3443099250</v>
      </c>
      <c r="K42" s="16">
        <v>4.0166739957582867E-2</v>
      </c>
      <c r="M42" s="2">
        <v>0</v>
      </c>
      <c r="O42" s="14">
        <v>3063486122</v>
      </c>
      <c r="Q42" s="2">
        <v>0</v>
      </c>
      <c r="S42" s="14">
        <f t="shared" si="1"/>
        <v>3063486122</v>
      </c>
      <c r="U42" s="16">
        <v>9.9590971476012091E-3</v>
      </c>
    </row>
    <row r="43" spans="1:21">
      <c r="A43" s="1" t="s">
        <v>48</v>
      </c>
      <c r="C43" s="2">
        <v>0</v>
      </c>
      <c r="E43" s="14">
        <v>15611787011</v>
      </c>
      <c r="G43" s="14">
        <v>0</v>
      </c>
      <c r="I43" s="14">
        <f t="shared" si="0"/>
        <v>15611787011</v>
      </c>
      <c r="K43" s="16">
        <v>0.18212504014922221</v>
      </c>
      <c r="M43" s="2">
        <v>0</v>
      </c>
      <c r="O43" s="14">
        <v>15611787011</v>
      </c>
      <c r="Q43" s="2">
        <v>0</v>
      </c>
      <c r="S43" s="14">
        <f t="shared" si="1"/>
        <v>15611787011</v>
      </c>
      <c r="U43" s="16">
        <v>5.075240993378579E-2</v>
      </c>
    </row>
    <row r="44" spans="1:21">
      <c r="A44" s="1" t="s">
        <v>46</v>
      </c>
      <c r="C44" s="2">
        <v>0</v>
      </c>
      <c r="E44" s="2">
        <v>3885203286</v>
      </c>
      <c r="G44" s="2">
        <v>0</v>
      </c>
      <c r="I44" s="14">
        <f t="shared" si="0"/>
        <v>3885203286</v>
      </c>
      <c r="K44" s="16">
        <v>4.5324267103572007E-2</v>
      </c>
      <c r="M44" s="2">
        <v>0</v>
      </c>
      <c r="O44" s="14">
        <v>3885203286</v>
      </c>
      <c r="Q44" s="2">
        <v>0</v>
      </c>
      <c r="S44" s="14">
        <f t="shared" si="1"/>
        <v>3885203286</v>
      </c>
      <c r="U44" s="16">
        <v>1.2630420188811759E-2</v>
      </c>
    </row>
    <row r="45" spans="1:21">
      <c r="A45" s="1" t="s">
        <v>17</v>
      </c>
      <c r="C45" s="2">
        <v>0</v>
      </c>
      <c r="E45" s="2">
        <v>1247715000</v>
      </c>
      <c r="G45" s="2">
        <v>0</v>
      </c>
      <c r="I45" s="14">
        <f t="shared" si="0"/>
        <v>1247715000</v>
      </c>
      <c r="K45" s="16">
        <v>1.4555677982903194E-2</v>
      </c>
      <c r="M45" s="2">
        <v>0</v>
      </c>
      <c r="O45" s="14">
        <v>2471200124</v>
      </c>
      <c r="Q45" s="2">
        <v>0</v>
      </c>
      <c r="S45" s="14">
        <f t="shared" si="1"/>
        <v>2471200124</v>
      </c>
      <c r="U45" s="16">
        <v>8.0336326413690054E-3</v>
      </c>
    </row>
    <row r="46" spans="1:21">
      <c r="A46" s="1" t="s">
        <v>15</v>
      </c>
      <c r="C46" s="2">
        <v>0</v>
      </c>
      <c r="E46" s="2">
        <v>4493259375</v>
      </c>
      <c r="G46" s="2">
        <v>0</v>
      </c>
      <c r="I46" s="14">
        <f t="shared" si="0"/>
        <v>4493259375</v>
      </c>
      <c r="K46" s="16">
        <v>5.2417768926526387E-2</v>
      </c>
      <c r="M46" s="2">
        <v>0</v>
      </c>
      <c r="O46" s="14">
        <v>4925164280</v>
      </c>
      <c r="Q46" s="2">
        <v>0</v>
      </c>
      <c r="S46" s="14">
        <f t="shared" si="1"/>
        <v>4925164280</v>
      </c>
      <c r="U46" s="16">
        <v>1.6011232817465124E-2</v>
      </c>
    </row>
    <row r="47" spans="1:21">
      <c r="A47" s="1" t="s">
        <v>25</v>
      </c>
      <c r="C47" s="2">
        <v>0</v>
      </c>
      <c r="E47" s="2">
        <v>2620201500</v>
      </c>
      <c r="G47" s="2">
        <v>0</v>
      </c>
      <c r="I47" s="14">
        <f t="shared" si="0"/>
        <v>2620201500</v>
      </c>
      <c r="K47" s="16">
        <v>3.0566923764096709E-2</v>
      </c>
      <c r="M47" s="2">
        <v>0</v>
      </c>
      <c r="O47" s="14">
        <v>3944958978</v>
      </c>
      <c r="Q47" s="2">
        <v>0</v>
      </c>
      <c r="S47" s="14">
        <f t="shared" si="1"/>
        <v>3944958978</v>
      </c>
      <c r="U47" s="16">
        <v>1.2824680165208066E-2</v>
      </c>
    </row>
    <row r="48" spans="1:21">
      <c r="A48" s="1" t="s">
        <v>43</v>
      </c>
      <c r="C48" s="2">
        <v>0</v>
      </c>
      <c r="E48" s="2">
        <v>-150240793</v>
      </c>
      <c r="G48" s="2">
        <v>0</v>
      </c>
      <c r="I48" s="14">
        <f t="shared" si="0"/>
        <v>-150240793</v>
      </c>
      <c r="K48" s="16">
        <v>-1.7526891980973352E-3</v>
      </c>
      <c r="M48" s="2">
        <v>0</v>
      </c>
      <c r="O48" s="14">
        <v>-150240793</v>
      </c>
      <c r="Q48" s="2">
        <v>0</v>
      </c>
      <c r="S48" s="14">
        <f t="shared" si="1"/>
        <v>-150240793</v>
      </c>
      <c r="U48" s="16">
        <v>-4.8841828995876339E-4</v>
      </c>
    </row>
    <row r="49" spans="1:21">
      <c r="A49" s="1" t="s">
        <v>31</v>
      </c>
      <c r="C49" s="2">
        <v>0</v>
      </c>
      <c r="E49" s="2">
        <v>431544894</v>
      </c>
      <c r="G49" s="2">
        <v>0</v>
      </c>
      <c r="I49" s="14">
        <f t="shared" si="0"/>
        <v>431544894</v>
      </c>
      <c r="K49" s="16">
        <v>5.0343455935290453E-3</v>
      </c>
      <c r="M49" s="2">
        <v>0</v>
      </c>
      <c r="O49" s="14">
        <v>-797514765</v>
      </c>
      <c r="Q49" s="2">
        <v>0</v>
      </c>
      <c r="S49" s="14">
        <f t="shared" si="1"/>
        <v>-797514765</v>
      </c>
      <c r="U49" s="16">
        <v>-2.5926433824012434E-3</v>
      </c>
    </row>
    <row r="50" spans="1:21">
      <c r="A50" s="1" t="s">
        <v>30</v>
      </c>
      <c r="C50" s="2">
        <v>0</v>
      </c>
      <c r="E50" s="2">
        <v>34690183</v>
      </c>
      <c r="G50" s="2">
        <v>0</v>
      </c>
      <c r="I50" s="14">
        <f t="shared" si="0"/>
        <v>34690183</v>
      </c>
      <c r="K50" s="16">
        <v>4.0469108163000581E-4</v>
      </c>
      <c r="M50" s="2">
        <v>0</v>
      </c>
      <c r="O50" s="14">
        <v>-63847695</v>
      </c>
      <c r="Q50" s="2">
        <v>0</v>
      </c>
      <c r="S50" s="14">
        <f t="shared" si="1"/>
        <v>-63847695</v>
      </c>
      <c r="U50" s="16">
        <v>-2.0756268245807706E-4</v>
      </c>
    </row>
    <row r="51" spans="1:21">
      <c r="A51" s="1" t="s">
        <v>44</v>
      </c>
      <c r="C51" s="2">
        <v>0</v>
      </c>
      <c r="E51" s="2">
        <v>26503606</v>
      </c>
      <c r="G51" s="2">
        <v>0</v>
      </c>
      <c r="I51" s="14">
        <f t="shared" si="0"/>
        <v>26503606</v>
      </c>
      <c r="K51" s="16">
        <v>3.0918755831399079E-4</v>
      </c>
      <c r="M51" s="2">
        <v>0</v>
      </c>
      <c r="O51" s="14">
        <v>26503606</v>
      </c>
      <c r="Q51" s="2">
        <v>0</v>
      </c>
      <c r="S51" s="14">
        <f t="shared" si="1"/>
        <v>26503606</v>
      </c>
      <c r="U51" s="16">
        <v>8.6160660242660066E-5</v>
      </c>
    </row>
    <row r="52" spans="1:21" ht="22.5" thickBot="1">
      <c r="C52" s="9">
        <f>SUM(C8:C51)</f>
        <v>1995433795</v>
      </c>
      <c r="E52" s="9">
        <f>SUM(E8:E51)</f>
        <v>80021359987</v>
      </c>
      <c r="G52" s="9">
        <f>SUM(G8:G51)</f>
        <v>3703363085</v>
      </c>
      <c r="I52" s="9">
        <f>SUM(I8:I51)</f>
        <v>85720156867</v>
      </c>
      <c r="K52" s="17">
        <f>SUM(K8:K51)</f>
        <v>1</v>
      </c>
      <c r="M52" s="9">
        <f>SUM(M8:M51)</f>
        <v>37904476383</v>
      </c>
      <c r="O52" s="9">
        <f>SUM(O8:O51)</f>
        <v>199499017338</v>
      </c>
      <c r="Q52" s="9">
        <f>SUM(Q8:Q51)</f>
        <v>70203318081</v>
      </c>
      <c r="S52" s="9">
        <f>SUM(S8:S51)</f>
        <v>307606811802</v>
      </c>
      <c r="U52" s="17">
        <f>SUM(U8:U51)</f>
        <v>1</v>
      </c>
    </row>
    <row r="53" spans="1:21" ht="22.5" thickTop="1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rightToLeft="1" topLeftCell="A10" workbookViewId="0">
      <selection activeCell="W19" sqref="W19"/>
    </sheetView>
  </sheetViews>
  <sheetFormatPr defaultRowHeight="21.75"/>
  <cols>
    <col min="1" max="1" width="36.5703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6" style="1" bestFit="1" customWidth="1"/>
    <col min="18" max="16384" width="9.140625" style="1"/>
  </cols>
  <sheetData>
    <row r="2" spans="1:17" ht="22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2.5">
      <c r="A3" s="20" t="s">
        <v>113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2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2.5">
      <c r="A6" s="24" t="s">
        <v>117</v>
      </c>
      <c r="C6" s="22" t="s">
        <v>115</v>
      </c>
      <c r="D6" s="22" t="s">
        <v>115</v>
      </c>
      <c r="E6" s="22" t="s">
        <v>115</v>
      </c>
      <c r="F6" s="22" t="s">
        <v>115</v>
      </c>
      <c r="G6" s="22" t="s">
        <v>115</v>
      </c>
      <c r="H6" s="22" t="s">
        <v>115</v>
      </c>
      <c r="I6" s="22" t="s">
        <v>115</v>
      </c>
      <c r="J6" s="12"/>
      <c r="K6" s="22" t="s">
        <v>116</v>
      </c>
      <c r="L6" s="22" t="s">
        <v>116</v>
      </c>
      <c r="M6" s="22" t="s">
        <v>116</v>
      </c>
      <c r="N6" s="22" t="s">
        <v>116</v>
      </c>
      <c r="O6" s="22" t="s">
        <v>116</v>
      </c>
      <c r="P6" s="22" t="s">
        <v>116</v>
      </c>
      <c r="Q6" s="22" t="s">
        <v>116</v>
      </c>
    </row>
    <row r="7" spans="1:17" ht="22.5">
      <c r="A7" s="22" t="s">
        <v>117</v>
      </c>
      <c r="C7" s="23" t="s">
        <v>184</v>
      </c>
      <c r="E7" s="23" t="s">
        <v>181</v>
      </c>
      <c r="G7" s="23" t="s">
        <v>182</v>
      </c>
      <c r="I7" s="22" t="s">
        <v>185</v>
      </c>
      <c r="J7" s="12"/>
      <c r="K7" s="22" t="s">
        <v>184</v>
      </c>
      <c r="M7" s="22" t="s">
        <v>181</v>
      </c>
      <c r="N7" s="12"/>
      <c r="O7" s="22" t="s">
        <v>182</v>
      </c>
      <c r="Q7" s="23" t="s">
        <v>185</v>
      </c>
    </row>
    <row r="8" spans="1:17">
      <c r="A8" s="12" t="s">
        <v>70</v>
      </c>
      <c r="C8" s="14">
        <v>0</v>
      </c>
      <c r="E8" s="14">
        <v>-6949382487</v>
      </c>
      <c r="G8" s="14">
        <v>8334380380</v>
      </c>
      <c r="I8" s="4">
        <f>C8+E8+G8</f>
        <v>1384997893</v>
      </c>
      <c r="K8" s="4">
        <v>0</v>
      </c>
      <c r="M8" s="4">
        <v>1169949818</v>
      </c>
      <c r="N8" s="12"/>
      <c r="O8" s="4">
        <v>8454292534</v>
      </c>
      <c r="Q8" s="14">
        <f>K8+M8+O8</f>
        <v>9624242352</v>
      </c>
    </row>
    <row r="9" spans="1:17">
      <c r="A9" s="12" t="s">
        <v>85</v>
      </c>
      <c r="B9" s="12"/>
      <c r="C9" s="14">
        <v>1579288854</v>
      </c>
      <c r="D9" s="12"/>
      <c r="E9" s="14">
        <v>86941917</v>
      </c>
      <c r="F9" s="12"/>
      <c r="G9" s="14">
        <v>36366896</v>
      </c>
      <c r="H9" s="12"/>
      <c r="I9" s="14">
        <f t="shared" ref="I9:I37" si="0">C9+E9+G9</f>
        <v>1702597667</v>
      </c>
      <c r="J9" s="12"/>
      <c r="K9" s="14">
        <v>3587457200</v>
      </c>
      <c r="L9" s="12"/>
      <c r="M9" s="14">
        <v>84798751</v>
      </c>
      <c r="N9" s="12"/>
      <c r="O9" s="14">
        <v>36366896</v>
      </c>
      <c r="P9" s="12"/>
      <c r="Q9" s="14">
        <f t="shared" ref="Q9:Q37" si="1">K9+M9+O9</f>
        <v>3708622847</v>
      </c>
    </row>
    <row r="10" spans="1:17">
      <c r="A10" s="1" t="s">
        <v>129</v>
      </c>
      <c r="C10" s="2">
        <v>0</v>
      </c>
      <c r="E10" s="2">
        <v>0</v>
      </c>
      <c r="G10" s="2">
        <v>0</v>
      </c>
      <c r="I10" s="14">
        <f t="shared" si="0"/>
        <v>0</v>
      </c>
      <c r="K10" s="2">
        <v>0</v>
      </c>
      <c r="M10" s="2">
        <v>0</v>
      </c>
      <c r="O10" s="2">
        <v>3396450666</v>
      </c>
      <c r="Q10" s="14">
        <f t="shared" si="1"/>
        <v>3396450666</v>
      </c>
    </row>
    <row r="11" spans="1:17">
      <c r="A11" s="1" t="s">
        <v>139</v>
      </c>
      <c r="C11" s="2">
        <v>0</v>
      </c>
      <c r="E11" s="2">
        <v>0</v>
      </c>
      <c r="G11" s="2">
        <v>0</v>
      </c>
      <c r="I11" s="14">
        <f t="shared" si="0"/>
        <v>0</v>
      </c>
      <c r="K11" s="2">
        <v>0</v>
      </c>
      <c r="M11" s="2">
        <v>0</v>
      </c>
      <c r="O11" s="2">
        <v>3974573604</v>
      </c>
      <c r="Q11" s="14">
        <f t="shared" si="1"/>
        <v>3974573604</v>
      </c>
    </row>
    <row r="12" spans="1:17">
      <c r="A12" s="1" t="s">
        <v>124</v>
      </c>
      <c r="C12" s="2">
        <v>0</v>
      </c>
      <c r="E12" s="2">
        <v>0</v>
      </c>
      <c r="G12" s="2">
        <v>0</v>
      </c>
      <c r="I12" s="14">
        <f t="shared" si="0"/>
        <v>0</v>
      </c>
      <c r="K12" s="2">
        <v>0</v>
      </c>
      <c r="M12" s="2">
        <v>0</v>
      </c>
      <c r="O12" s="2">
        <v>2106384787</v>
      </c>
      <c r="Q12" s="14">
        <f t="shared" si="1"/>
        <v>2106384787</v>
      </c>
    </row>
    <row r="13" spans="1:17">
      <c r="A13" s="1" t="s">
        <v>127</v>
      </c>
      <c r="C13" s="2">
        <v>0</v>
      </c>
      <c r="E13" s="2">
        <v>0</v>
      </c>
      <c r="G13" s="2">
        <v>0</v>
      </c>
      <c r="I13" s="14">
        <f t="shared" si="0"/>
        <v>0</v>
      </c>
      <c r="K13" s="2">
        <v>0</v>
      </c>
      <c r="M13" s="2">
        <v>0</v>
      </c>
      <c r="O13" s="2">
        <v>2773875452</v>
      </c>
      <c r="Q13" s="14">
        <f t="shared" si="1"/>
        <v>2773875452</v>
      </c>
    </row>
    <row r="14" spans="1:17">
      <c r="A14" s="1" t="s">
        <v>138</v>
      </c>
      <c r="C14" s="2">
        <v>0</v>
      </c>
      <c r="E14" s="2">
        <v>0</v>
      </c>
      <c r="G14" s="2">
        <v>0</v>
      </c>
      <c r="I14" s="14">
        <f t="shared" si="0"/>
        <v>0</v>
      </c>
      <c r="K14" s="2">
        <v>0</v>
      </c>
      <c r="M14" s="2">
        <v>0</v>
      </c>
      <c r="O14" s="2">
        <v>2570450835</v>
      </c>
      <c r="Q14" s="14">
        <f t="shared" si="1"/>
        <v>2570450835</v>
      </c>
    </row>
    <row r="15" spans="1:17">
      <c r="A15" s="1" t="s">
        <v>128</v>
      </c>
      <c r="C15" s="2">
        <v>0</v>
      </c>
      <c r="E15" s="2">
        <v>0</v>
      </c>
      <c r="G15" s="2">
        <v>0</v>
      </c>
      <c r="I15" s="14">
        <f t="shared" si="0"/>
        <v>0</v>
      </c>
      <c r="K15" s="2">
        <v>0</v>
      </c>
      <c r="M15" s="2">
        <v>0</v>
      </c>
      <c r="O15" s="2">
        <v>2813117289</v>
      </c>
      <c r="Q15" s="14">
        <f t="shared" si="1"/>
        <v>2813117289</v>
      </c>
    </row>
    <row r="16" spans="1:17">
      <c r="A16" s="1" t="s">
        <v>132</v>
      </c>
      <c r="C16" s="2">
        <v>0</v>
      </c>
      <c r="E16" s="2">
        <v>0</v>
      </c>
      <c r="G16" s="2">
        <v>0</v>
      </c>
      <c r="I16" s="14">
        <f t="shared" si="0"/>
        <v>0</v>
      </c>
      <c r="K16" s="2">
        <v>0</v>
      </c>
      <c r="M16" s="2">
        <v>0</v>
      </c>
      <c r="O16" s="2">
        <v>244485492</v>
      </c>
      <c r="Q16" s="14">
        <f t="shared" si="1"/>
        <v>244485492</v>
      </c>
    </row>
    <row r="17" spans="1:17">
      <c r="A17" s="1" t="s">
        <v>140</v>
      </c>
      <c r="C17" s="2">
        <v>0</v>
      </c>
      <c r="E17" s="2">
        <v>0</v>
      </c>
      <c r="G17" s="2">
        <v>0</v>
      </c>
      <c r="I17" s="14">
        <f t="shared" si="0"/>
        <v>0</v>
      </c>
      <c r="K17" s="2">
        <v>0</v>
      </c>
      <c r="M17" s="2">
        <v>0</v>
      </c>
      <c r="O17" s="2">
        <v>4540680637</v>
      </c>
      <c r="Q17" s="14">
        <f t="shared" si="1"/>
        <v>4540680637</v>
      </c>
    </row>
    <row r="18" spans="1:17">
      <c r="A18" s="1" t="s">
        <v>134</v>
      </c>
      <c r="C18" s="2">
        <v>0</v>
      </c>
      <c r="E18" s="2">
        <v>0</v>
      </c>
      <c r="G18" s="2">
        <v>0</v>
      </c>
      <c r="I18" s="14">
        <f t="shared" si="0"/>
        <v>0</v>
      </c>
      <c r="K18" s="2">
        <v>0</v>
      </c>
      <c r="M18" s="2">
        <v>0</v>
      </c>
      <c r="O18" s="2">
        <v>99134278</v>
      </c>
      <c r="Q18" s="14">
        <f t="shared" si="1"/>
        <v>99134278</v>
      </c>
    </row>
    <row r="19" spans="1:17">
      <c r="A19" s="1" t="s">
        <v>126</v>
      </c>
      <c r="C19" s="2">
        <v>0</v>
      </c>
      <c r="E19" s="2">
        <v>0</v>
      </c>
      <c r="G19" s="2">
        <v>0</v>
      </c>
      <c r="I19" s="14">
        <f t="shared" si="0"/>
        <v>0</v>
      </c>
      <c r="K19" s="2">
        <v>0</v>
      </c>
      <c r="M19" s="2">
        <v>0</v>
      </c>
      <c r="O19" s="2">
        <v>68648643</v>
      </c>
      <c r="Q19" s="14">
        <f t="shared" si="1"/>
        <v>68648643</v>
      </c>
    </row>
    <row r="20" spans="1:17">
      <c r="A20" s="1" t="s">
        <v>141</v>
      </c>
      <c r="C20" s="2">
        <v>0</v>
      </c>
      <c r="E20" s="2">
        <v>0</v>
      </c>
      <c r="G20" s="2">
        <v>0</v>
      </c>
      <c r="I20" s="14">
        <f t="shared" si="0"/>
        <v>0</v>
      </c>
      <c r="K20" s="2">
        <v>0</v>
      </c>
      <c r="M20" s="2">
        <v>0</v>
      </c>
      <c r="O20" s="2">
        <v>6034239819</v>
      </c>
      <c r="Q20" s="14">
        <f t="shared" si="1"/>
        <v>6034239819</v>
      </c>
    </row>
    <row r="21" spans="1:17">
      <c r="A21" s="1" t="s">
        <v>62</v>
      </c>
      <c r="C21" s="2">
        <v>0</v>
      </c>
      <c r="E21" s="2">
        <v>395646120</v>
      </c>
      <c r="G21" s="2">
        <v>0</v>
      </c>
      <c r="I21" s="14">
        <f t="shared" si="0"/>
        <v>395646120</v>
      </c>
      <c r="K21" s="2">
        <v>0</v>
      </c>
      <c r="M21" s="2">
        <v>2721144697</v>
      </c>
      <c r="O21" s="2">
        <v>56001134</v>
      </c>
      <c r="Q21" s="14">
        <f t="shared" si="1"/>
        <v>2777145831</v>
      </c>
    </row>
    <row r="22" spans="1:17">
      <c r="A22" s="1" t="s">
        <v>136</v>
      </c>
      <c r="C22" s="2">
        <v>0</v>
      </c>
      <c r="E22" s="2">
        <v>0</v>
      </c>
      <c r="G22" s="2">
        <v>0</v>
      </c>
      <c r="I22" s="14">
        <f t="shared" si="0"/>
        <v>0</v>
      </c>
      <c r="K22" s="2">
        <v>0</v>
      </c>
      <c r="M22" s="2">
        <v>0</v>
      </c>
      <c r="O22" s="2">
        <v>2834170829</v>
      </c>
      <c r="Q22" s="14">
        <f t="shared" si="1"/>
        <v>2834170829</v>
      </c>
    </row>
    <row r="23" spans="1:17">
      <c r="A23" s="1" t="s">
        <v>130</v>
      </c>
      <c r="C23" s="2">
        <v>0</v>
      </c>
      <c r="E23" s="2">
        <v>0</v>
      </c>
      <c r="G23" s="2">
        <v>0</v>
      </c>
      <c r="I23" s="14">
        <f t="shared" si="0"/>
        <v>0</v>
      </c>
      <c r="K23" s="2">
        <v>0</v>
      </c>
      <c r="M23" s="2">
        <v>0</v>
      </c>
      <c r="O23" s="2">
        <v>1458627107</v>
      </c>
      <c r="Q23" s="14">
        <f t="shared" si="1"/>
        <v>1458627107</v>
      </c>
    </row>
    <row r="24" spans="1:17">
      <c r="A24" s="1" t="s">
        <v>122</v>
      </c>
      <c r="C24" s="2">
        <v>0</v>
      </c>
      <c r="E24" s="2">
        <v>0</v>
      </c>
      <c r="G24" s="2">
        <v>0</v>
      </c>
      <c r="I24" s="14">
        <f t="shared" si="0"/>
        <v>0</v>
      </c>
      <c r="K24" s="2">
        <v>0</v>
      </c>
      <c r="M24" s="2">
        <v>0</v>
      </c>
      <c r="O24" s="2">
        <v>0</v>
      </c>
      <c r="Q24" s="14">
        <f t="shared" si="1"/>
        <v>0</v>
      </c>
    </row>
    <row r="25" spans="1:17">
      <c r="A25" s="1" t="s">
        <v>91</v>
      </c>
      <c r="C25" s="2">
        <v>14068745</v>
      </c>
      <c r="E25" s="2">
        <v>0</v>
      </c>
      <c r="G25" s="2">
        <v>0</v>
      </c>
      <c r="I25" s="14">
        <f t="shared" si="0"/>
        <v>14068745</v>
      </c>
      <c r="K25" s="2">
        <v>14990880</v>
      </c>
      <c r="M25" s="2">
        <v>-1348500</v>
      </c>
      <c r="O25" s="2">
        <v>0</v>
      </c>
      <c r="Q25" s="14">
        <f t="shared" si="1"/>
        <v>13642380</v>
      </c>
    </row>
    <row r="26" spans="1:17">
      <c r="A26" s="1" t="s">
        <v>125</v>
      </c>
      <c r="C26" s="2">
        <v>0</v>
      </c>
      <c r="E26" s="2">
        <v>0</v>
      </c>
      <c r="G26" s="2">
        <v>0</v>
      </c>
      <c r="I26" s="14">
        <f t="shared" si="0"/>
        <v>0</v>
      </c>
      <c r="K26" s="2">
        <v>0</v>
      </c>
      <c r="M26" s="2">
        <v>0</v>
      </c>
      <c r="O26" s="2">
        <v>0</v>
      </c>
      <c r="Q26" s="14">
        <f t="shared" si="1"/>
        <v>0</v>
      </c>
    </row>
    <row r="27" spans="1:17">
      <c r="A27" s="1" t="s">
        <v>73</v>
      </c>
      <c r="C27" s="2">
        <v>0</v>
      </c>
      <c r="E27" s="2">
        <v>6695642</v>
      </c>
      <c r="G27" s="2">
        <v>0</v>
      </c>
      <c r="I27" s="14">
        <f t="shared" si="0"/>
        <v>6695642</v>
      </c>
      <c r="K27" s="2">
        <v>0</v>
      </c>
      <c r="M27" s="2">
        <v>8257297</v>
      </c>
      <c r="O27" s="2">
        <v>0</v>
      </c>
      <c r="Q27" s="14">
        <f t="shared" si="1"/>
        <v>8257297</v>
      </c>
    </row>
    <row r="28" spans="1:17">
      <c r="A28" s="1" t="s">
        <v>76</v>
      </c>
      <c r="C28" s="2">
        <v>0</v>
      </c>
      <c r="E28" s="2">
        <v>2018471772</v>
      </c>
      <c r="G28" s="2">
        <v>0</v>
      </c>
      <c r="I28" s="14">
        <f t="shared" si="0"/>
        <v>2018471772</v>
      </c>
      <c r="K28" s="2">
        <v>0</v>
      </c>
      <c r="M28" s="2">
        <v>5365110037</v>
      </c>
      <c r="O28" s="2">
        <v>0</v>
      </c>
      <c r="Q28" s="14">
        <f t="shared" si="1"/>
        <v>5365110037</v>
      </c>
    </row>
    <row r="29" spans="1:17">
      <c r="A29" s="1" t="s">
        <v>82</v>
      </c>
      <c r="C29" s="2">
        <v>0</v>
      </c>
      <c r="E29" s="2">
        <v>638160214</v>
      </c>
      <c r="G29" s="2">
        <v>0</v>
      </c>
      <c r="I29" s="14">
        <f t="shared" si="0"/>
        <v>638160214</v>
      </c>
      <c r="K29" s="2">
        <v>0</v>
      </c>
      <c r="M29" s="2">
        <v>988595360</v>
      </c>
      <c r="O29" s="2">
        <v>0</v>
      </c>
      <c r="Q29" s="14">
        <f t="shared" si="1"/>
        <v>988595360</v>
      </c>
    </row>
    <row r="30" spans="1:17">
      <c r="A30" s="1" t="s">
        <v>79</v>
      </c>
      <c r="C30" s="2">
        <v>0</v>
      </c>
      <c r="E30" s="2">
        <v>196364618</v>
      </c>
      <c r="G30" s="2">
        <v>0</v>
      </c>
      <c r="I30" s="14">
        <f t="shared" si="0"/>
        <v>196364618</v>
      </c>
      <c r="K30" s="2">
        <v>0</v>
      </c>
      <c r="M30" s="2">
        <v>306145698</v>
      </c>
      <c r="O30" s="2">
        <v>0</v>
      </c>
      <c r="Q30" s="14">
        <f t="shared" si="1"/>
        <v>306145698</v>
      </c>
    </row>
    <row r="31" spans="1:17">
      <c r="A31" s="1" t="s">
        <v>135</v>
      </c>
      <c r="C31" s="2">
        <v>0</v>
      </c>
      <c r="E31" s="2">
        <v>0</v>
      </c>
      <c r="G31" s="2">
        <v>0</v>
      </c>
      <c r="I31" s="14">
        <f t="shared" si="0"/>
        <v>0</v>
      </c>
      <c r="K31" s="2">
        <v>0</v>
      </c>
      <c r="M31" s="2">
        <v>0</v>
      </c>
      <c r="O31" s="2">
        <v>0</v>
      </c>
      <c r="Q31" s="14">
        <f t="shared" si="1"/>
        <v>0</v>
      </c>
    </row>
    <row r="32" spans="1:17">
      <c r="A32" s="1" t="s">
        <v>94</v>
      </c>
      <c r="C32" s="2">
        <v>0</v>
      </c>
      <c r="E32" s="2">
        <v>25685850</v>
      </c>
      <c r="G32" s="2">
        <v>0</v>
      </c>
      <c r="I32" s="14">
        <f t="shared" si="0"/>
        <v>25685850</v>
      </c>
      <c r="K32" s="2">
        <v>0</v>
      </c>
      <c r="M32" s="2">
        <v>25685850</v>
      </c>
      <c r="O32" s="2">
        <v>0</v>
      </c>
      <c r="Q32" s="14">
        <f t="shared" si="1"/>
        <v>25685850</v>
      </c>
    </row>
    <row r="33" spans="1:17">
      <c r="A33" s="1" t="s">
        <v>137</v>
      </c>
      <c r="C33" s="2">
        <v>0</v>
      </c>
      <c r="E33" s="2">
        <v>0</v>
      </c>
      <c r="G33" s="2">
        <v>0</v>
      </c>
      <c r="I33" s="14">
        <f t="shared" si="0"/>
        <v>0</v>
      </c>
      <c r="K33" s="2">
        <v>0</v>
      </c>
      <c r="M33" s="2">
        <v>0</v>
      </c>
      <c r="O33" s="2">
        <v>0</v>
      </c>
      <c r="Q33" s="14">
        <f t="shared" si="1"/>
        <v>0</v>
      </c>
    </row>
    <row r="34" spans="1:17">
      <c r="A34" s="1" t="s">
        <v>88</v>
      </c>
      <c r="C34" s="2">
        <v>112975735</v>
      </c>
      <c r="E34" s="2">
        <v>-49126356</v>
      </c>
      <c r="G34" s="2">
        <v>0</v>
      </c>
      <c r="I34" s="14">
        <f t="shared" si="0"/>
        <v>63849379</v>
      </c>
      <c r="K34" s="2">
        <v>1073354451</v>
      </c>
      <c r="M34" s="2">
        <v>448637302</v>
      </c>
      <c r="O34" s="2">
        <v>0</v>
      </c>
      <c r="Q34" s="14">
        <f t="shared" si="1"/>
        <v>1521991753</v>
      </c>
    </row>
    <row r="35" spans="1:17">
      <c r="A35" s="1" t="s">
        <v>65</v>
      </c>
      <c r="C35" s="2">
        <v>0</v>
      </c>
      <c r="E35" s="2">
        <v>223671182</v>
      </c>
      <c r="G35" s="2">
        <v>0</v>
      </c>
      <c r="I35" s="14">
        <f t="shared" si="0"/>
        <v>223671182</v>
      </c>
      <c r="K35" s="2">
        <v>0</v>
      </c>
      <c r="M35" s="2">
        <v>1235047084</v>
      </c>
      <c r="O35" s="2">
        <v>0</v>
      </c>
      <c r="Q35" s="14">
        <f t="shared" si="1"/>
        <v>1235047084</v>
      </c>
    </row>
    <row r="36" spans="1:17">
      <c r="A36" s="1" t="s">
        <v>68</v>
      </c>
      <c r="C36" s="2">
        <v>0</v>
      </c>
      <c r="E36" s="14">
        <v>69408832</v>
      </c>
      <c r="F36" s="12"/>
      <c r="G36" s="14">
        <v>0</v>
      </c>
      <c r="H36" s="12"/>
      <c r="I36" s="14">
        <f t="shared" si="0"/>
        <v>69408832</v>
      </c>
      <c r="J36" s="12"/>
      <c r="K36" s="14">
        <v>0</v>
      </c>
      <c r="L36" s="12"/>
      <c r="M36" s="14">
        <v>84826548</v>
      </c>
      <c r="N36" s="12"/>
      <c r="O36" s="14">
        <v>0</v>
      </c>
      <c r="Q36" s="14">
        <f t="shared" si="1"/>
        <v>84826548</v>
      </c>
    </row>
    <row r="37" spans="1:17">
      <c r="A37" s="1" t="s">
        <v>58</v>
      </c>
      <c r="C37" s="2">
        <v>932082041</v>
      </c>
      <c r="E37" s="5">
        <v>0</v>
      </c>
      <c r="G37" s="5">
        <v>0</v>
      </c>
      <c r="I37" s="14">
        <f t="shared" si="0"/>
        <v>932082041</v>
      </c>
      <c r="K37" s="5">
        <v>1783513206</v>
      </c>
      <c r="M37" s="2">
        <v>20801000</v>
      </c>
      <c r="O37" s="5">
        <v>0</v>
      </c>
      <c r="Q37" s="14">
        <f t="shared" si="1"/>
        <v>1804314206</v>
      </c>
    </row>
    <row r="38" spans="1:17" ht="22.5" thickBot="1">
      <c r="C38" s="9">
        <f>SUM(C8:C37)</f>
        <v>2638415375</v>
      </c>
      <c r="E38" s="18">
        <f>SUM(E8:E37)</f>
        <v>-3337462696</v>
      </c>
      <c r="G38" s="18">
        <f>SUM(G8:G37)</f>
        <v>8370747276</v>
      </c>
      <c r="I38" s="9">
        <f>SUM(I8:I37)</f>
        <v>7671699955</v>
      </c>
      <c r="K38" s="18">
        <f>SUM(K8:K37)</f>
        <v>6459315737</v>
      </c>
      <c r="M38" s="9">
        <f>SUM(M8:M37)</f>
        <v>12457650942</v>
      </c>
      <c r="O38" s="18">
        <f>SUM(O8:O37)</f>
        <v>41461500002</v>
      </c>
      <c r="Q38" s="9">
        <f>SUM(Q8:Q37)</f>
        <v>60378466681</v>
      </c>
    </row>
    <row r="39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rightToLeft="1" workbookViewId="0">
      <selection activeCell="I19" sqref="I19"/>
    </sheetView>
  </sheetViews>
  <sheetFormatPr defaultRowHeight="21.75"/>
  <cols>
    <col min="1" max="1" width="28.8554687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6384" width="9.140625" style="1"/>
  </cols>
  <sheetData>
    <row r="2" spans="1:11" ht="22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2.5">
      <c r="A3" s="20" t="s">
        <v>113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2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11" ht="22.5">
      <c r="A6" s="22" t="s">
        <v>186</v>
      </c>
      <c r="B6" s="22" t="s">
        <v>186</v>
      </c>
      <c r="C6" s="22"/>
      <c r="D6" s="3"/>
      <c r="E6" s="22" t="s">
        <v>115</v>
      </c>
      <c r="F6" s="22" t="s">
        <v>115</v>
      </c>
      <c r="G6" s="22" t="s">
        <v>115</v>
      </c>
      <c r="I6" s="22" t="s">
        <v>116</v>
      </c>
      <c r="J6" s="22" t="s">
        <v>116</v>
      </c>
      <c r="K6" s="22" t="s">
        <v>116</v>
      </c>
    </row>
    <row r="7" spans="1:11" ht="22.5">
      <c r="A7" s="23" t="s">
        <v>187</v>
      </c>
      <c r="C7" s="23" t="s">
        <v>100</v>
      </c>
      <c r="E7" s="23" t="s">
        <v>188</v>
      </c>
      <c r="G7" s="23" t="s">
        <v>189</v>
      </c>
      <c r="I7" s="23" t="s">
        <v>188</v>
      </c>
      <c r="J7" s="6"/>
      <c r="K7" s="23" t="s">
        <v>189</v>
      </c>
    </row>
    <row r="8" spans="1:11">
      <c r="A8" s="1" t="s">
        <v>107</v>
      </c>
      <c r="C8" s="1" t="s">
        <v>108</v>
      </c>
      <c r="E8" s="2">
        <v>66277983</v>
      </c>
      <c r="G8" s="1">
        <v>100</v>
      </c>
      <c r="I8" s="2">
        <v>778500194</v>
      </c>
      <c r="J8" s="12"/>
      <c r="K8" s="1">
        <v>100</v>
      </c>
    </row>
    <row r="9" spans="1:11" ht="22.5" thickBot="1">
      <c r="E9" s="9">
        <f>SUM(E8)</f>
        <v>66277983</v>
      </c>
      <c r="G9" s="8">
        <v>100</v>
      </c>
      <c r="I9" s="9">
        <f>SUM(I8)</f>
        <v>778500194</v>
      </c>
      <c r="K9" s="8">
        <v>100</v>
      </c>
    </row>
    <row r="10" spans="1:11" ht="22.5" thickTop="1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rightToLeft="1" workbookViewId="0">
      <selection activeCell="E40" sqref="E40"/>
    </sheetView>
  </sheetViews>
  <sheetFormatPr defaultRowHeight="21.75"/>
  <cols>
    <col min="1" max="1" width="34.140625" style="1" bestFit="1" customWidth="1"/>
    <col min="2" max="2" width="1" style="1" customWidth="1"/>
    <col min="3" max="3" width="13.5703125" style="1" bestFit="1" customWidth="1"/>
    <col min="4" max="4" width="1.42578125" style="1" customWidth="1"/>
    <col min="5" max="5" width="18.7109375" style="1" bestFit="1" customWidth="1"/>
    <col min="6" max="16384" width="9.140625" style="1"/>
  </cols>
  <sheetData>
    <row r="2" spans="1:5" ht="22.5">
      <c r="A2" s="20" t="s">
        <v>0</v>
      </c>
      <c r="B2" s="20"/>
      <c r="C2" s="20"/>
      <c r="D2" s="20"/>
      <c r="E2" s="20"/>
    </row>
    <row r="3" spans="1:5" ht="22.5">
      <c r="A3" s="20" t="s">
        <v>113</v>
      </c>
      <c r="B3" s="20"/>
      <c r="C3" s="20"/>
      <c r="D3" s="20"/>
      <c r="E3" s="20"/>
    </row>
    <row r="4" spans="1:5" ht="22.5">
      <c r="A4" s="20" t="s">
        <v>2</v>
      </c>
      <c r="B4" s="20"/>
      <c r="C4" s="20"/>
      <c r="D4" s="20"/>
      <c r="E4" s="20"/>
    </row>
    <row r="5" spans="1:5" ht="22.5">
      <c r="E5" s="19" t="s">
        <v>197</v>
      </c>
    </row>
    <row r="6" spans="1:5" ht="22.5">
      <c r="A6" s="24" t="s">
        <v>190</v>
      </c>
      <c r="C6" s="22" t="s">
        <v>115</v>
      </c>
      <c r="D6" s="12"/>
      <c r="E6" s="22" t="s">
        <v>198</v>
      </c>
    </row>
    <row r="7" spans="1:5" ht="22.5">
      <c r="A7" s="22" t="s">
        <v>190</v>
      </c>
      <c r="C7" s="23" t="s">
        <v>103</v>
      </c>
      <c r="D7" s="12"/>
      <c r="E7" s="23" t="s">
        <v>103</v>
      </c>
    </row>
    <row r="8" spans="1:5">
      <c r="A8" s="12" t="s">
        <v>199</v>
      </c>
      <c r="C8" s="14">
        <v>5732215</v>
      </c>
      <c r="E8" s="14">
        <v>345383266</v>
      </c>
    </row>
    <row r="9" spans="1:5">
      <c r="A9" s="12" t="s">
        <v>192</v>
      </c>
      <c r="B9" s="12"/>
      <c r="C9" s="14">
        <v>-50879285</v>
      </c>
      <c r="D9" s="12"/>
      <c r="E9" s="14">
        <v>239536571</v>
      </c>
    </row>
    <row r="10" spans="1:5" ht="22.5" thickBot="1">
      <c r="A10" s="1" t="s">
        <v>123</v>
      </c>
      <c r="C10" s="9">
        <f>SUM(C8:C9)</f>
        <v>-45147070</v>
      </c>
      <c r="E10" s="9">
        <f>SUM(E8:E9)</f>
        <v>584919837</v>
      </c>
    </row>
    <row r="11" spans="1:5" ht="22.5" thickTop="1"/>
    <row r="40" ht="22.5" customHeight="1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9"/>
  <sheetViews>
    <sheetView rightToLeft="1" topLeftCell="A13" workbookViewId="0">
      <selection activeCell="Q49" sqref="Q49"/>
    </sheetView>
  </sheetViews>
  <sheetFormatPr defaultRowHeight="21.75"/>
  <cols>
    <col min="1" max="1" width="28.28515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4.140625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2.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2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6" spans="1:25" ht="22.5">
      <c r="A6" s="24" t="s">
        <v>3</v>
      </c>
      <c r="C6" s="22" t="s">
        <v>196</v>
      </c>
      <c r="D6" s="22" t="s">
        <v>4</v>
      </c>
      <c r="E6" s="22" t="s">
        <v>4</v>
      </c>
      <c r="F6" s="22" t="s">
        <v>4</v>
      </c>
      <c r="G6" s="22" t="s">
        <v>4</v>
      </c>
      <c r="I6" s="22" t="s">
        <v>5</v>
      </c>
      <c r="J6" s="22" t="s">
        <v>5</v>
      </c>
      <c r="K6" s="22" t="s">
        <v>5</v>
      </c>
      <c r="L6" s="22" t="s">
        <v>5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  <c r="T6" s="22" t="s">
        <v>6</v>
      </c>
      <c r="U6" s="22" t="s">
        <v>6</v>
      </c>
      <c r="V6" s="22" t="s">
        <v>6</v>
      </c>
      <c r="W6" s="22" t="s">
        <v>6</v>
      </c>
      <c r="X6" s="22" t="s">
        <v>6</v>
      </c>
      <c r="Y6" s="22" t="s">
        <v>6</v>
      </c>
    </row>
    <row r="7" spans="1:25" ht="22.5">
      <c r="A7" s="24" t="s">
        <v>3</v>
      </c>
      <c r="C7" s="21" t="s">
        <v>7</v>
      </c>
      <c r="E7" s="21" t="s">
        <v>8</v>
      </c>
      <c r="G7" s="21" t="s">
        <v>9</v>
      </c>
      <c r="I7" s="23" t="s">
        <v>10</v>
      </c>
      <c r="J7" s="23" t="s">
        <v>10</v>
      </c>
      <c r="K7" s="23" t="s">
        <v>10</v>
      </c>
      <c r="M7" s="23" t="s">
        <v>11</v>
      </c>
      <c r="N7" s="23" t="s">
        <v>11</v>
      </c>
      <c r="O7" s="23" t="s">
        <v>11</v>
      </c>
      <c r="Q7" s="21" t="s">
        <v>7</v>
      </c>
      <c r="S7" s="21" t="s">
        <v>12</v>
      </c>
      <c r="U7" s="21" t="s">
        <v>8</v>
      </c>
      <c r="W7" s="21" t="s">
        <v>9</v>
      </c>
      <c r="Y7" s="21" t="s">
        <v>13</v>
      </c>
    </row>
    <row r="8" spans="1:25" ht="22.5">
      <c r="A8" s="22" t="s">
        <v>3</v>
      </c>
      <c r="C8" s="22" t="s">
        <v>7</v>
      </c>
      <c r="E8" s="22" t="s">
        <v>8</v>
      </c>
      <c r="G8" s="22" t="s">
        <v>9</v>
      </c>
      <c r="I8" s="23" t="s">
        <v>7</v>
      </c>
      <c r="K8" s="23" t="s">
        <v>8</v>
      </c>
      <c r="M8" s="23" t="s">
        <v>7</v>
      </c>
      <c r="O8" s="23" t="s">
        <v>14</v>
      </c>
      <c r="Q8" s="22" t="s">
        <v>7</v>
      </c>
      <c r="S8" s="22" t="s">
        <v>12</v>
      </c>
      <c r="U8" s="22" t="s">
        <v>8</v>
      </c>
      <c r="W8" s="22" t="s">
        <v>9</v>
      </c>
      <c r="Y8" s="22" t="s">
        <v>13</v>
      </c>
    </row>
    <row r="9" spans="1:25">
      <c r="A9" s="1" t="s">
        <v>15</v>
      </c>
      <c r="C9" s="2">
        <v>1650000</v>
      </c>
      <c r="E9" s="2">
        <v>5438742707</v>
      </c>
      <c r="G9" s="2">
        <v>5870647612.5</v>
      </c>
      <c r="I9" s="2">
        <v>0</v>
      </c>
      <c r="K9" s="2">
        <v>0</v>
      </c>
      <c r="M9" s="2">
        <v>0</v>
      </c>
      <c r="O9" s="2">
        <v>0</v>
      </c>
      <c r="Q9" s="2">
        <v>1650000</v>
      </c>
      <c r="S9" s="2">
        <v>6343</v>
      </c>
      <c r="U9" s="2">
        <v>5438742707</v>
      </c>
      <c r="W9" s="2">
        <v>10363906987.5</v>
      </c>
      <c r="Y9" s="10">
        <v>9.6985841337143951E-3</v>
      </c>
    </row>
    <row r="10" spans="1:25">
      <c r="A10" s="1" t="s">
        <v>16</v>
      </c>
      <c r="C10" s="2">
        <v>1000000</v>
      </c>
      <c r="E10" s="2">
        <v>4546560330</v>
      </c>
      <c r="G10" s="2">
        <v>14752744500</v>
      </c>
      <c r="I10" s="2">
        <v>0</v>
      </c>
      <c r="K10" s="2">
        <v>0</v>
      </c>
      <c r="M10" s="2">
        <v>0</v>
      </c>
      <c r="O10" s="2">
        <v>0</v>
      </c>
      <c r="Q10" s="2">
        <v>1000000</v>
      </c>
      <c r="S10" s="2">
        <v>18230</v>
      </c>
      <c r="U10" s="2">
        <v>4546560330</v>
      </c>
      <c r="W10" s="2">
        <v>18052257500</v>
      </c>
      <c r="Y10" s="10">
        <v>1.6893372198186828E-2</v>
      </c>
    </row>
    <row r="11" spans="1:25">
      <c r="A11" s="1" t="s">
        <v>17</v>
      </c>
      <c r="C11" s="2">
        <v>35000000</v>
      </c>
      <c r="E11" s="2">
        <v>14442269876</v>
      </c>
      <c r="G11" s="2">
        <v>15665755000</v>
      </c>
      <c r="I11" s="2">
        <v>0</v>
      </c>
      <c r="K11" s="2">
        <v>0</v>
      </c>
      <c r="M11" s="2">
        <v>0</v>
      </c>
      <c r="O11" s="2">
        <v>0</v>
      </c>
      <c r="Q11" s="2">
        <v>35000000</v>
      </c>
      <c r="S11" s="2">
        <v>488</v>
      </c>
      <c r="U11" s="2">
        <v>14442269876</v>
      </c>
      <c r="W11" s="2">
        <v>16913470000</v>
      </c>
      <c r="Y11" s="10">
        <v>1.5827690463249097E-2</v>
      </c>
    </row>
    <row r="12" spans="1:25">
      <c r="A12" s="1" t="s">
        <v>18</v>
      </c>
      <c r="C12" s="2">
        <v>1714285</v>
      </c>
      <c r="E12" s="2">
        <v>5063382586</v>
      </c>
      <c r="G12" s="2">
        <v>6411724614.1612501</v>
      </c>
      <c r="I12" s="2">
        <v>0</v>
      </c>
      <c r="K12" s="2">
        <v>0</v>
      </c>
      <c r="M12" s="2">
        <v>0</v>
      </c>
      <c r="O12" s="2">
        <v>0</v>
      </c>
      <c r="Q12" s="2">
        <v>1714285</v>
      </c>
      <c r="S12" s="2">
        <v>4447</v>
      </c>
      <c r="U12" s="2">
        <v>5063382586</v>
      </c>
      <c r="W12" s="2">
        <v>7549096997.3987503</v>
      </c>
      <c r="Y12" s="10">
        <v>7.0644740879234474E-3</v>
      </c>
    </row>
    <row r="13" spans="1:25">
      <c r="A13" s="1" t="s">
        <v>19</v>
      </c>
      <c r="C13" s="2">
        <v>4590000</v>
      </c>
      <c r="E13" s="2">
        <v>7060158832</v>
      </c>
      <c r="G13" s="2">
        <v>24507974520</v>
      </c>
      <c r="I13" s="2">
        <v>0</v>
      </c>
      <c r="K13" s="2">
        <v>0</v>
      </c>
      <c r="M13" s="2">
        <v>0</v>
      </c>
      <c r="O13" s="2">
        <v>0</v>
      </c>
      <c r="Q13" s="2">
        <v>4590000</v>
      </c>
      <c r="S13" s="2">
        <v>5674</v>
      </c>
      <c r="U13" s="2">
        <v>7060158832</v>
      </c>
      <c r="W13" s="2">
        <v>25789734315</v>
      </c>
      <c r="Y13" s="10">
        <v>2.4134132846024704E-2</v>
      </c>
    </row>
    <row r="14" spans="1:25">
      <c r="A14" s="1" t="s">
        <v>20</v>
      </c>
      <c r="C14" s="2">
        <v>420000</v>
      </c>
      <c r="E14" s="2">
        <v>12977643242</v>
      </c>
      <c r="G14" s="2">
        <v>22631054670</v>
      </c>
      <c r="I14" s="2">
        <v>0</v>
      </c>
      <c r="K14" s="2">
        <v>0</v>
      </c>
      <c r="M14" s="2">
        <v>0</v>
      </c>
      <c r="O14" s="2">
        <v>0</v>
      </c>
      <c r="Q14" s="2">
        <v>420000</v>
      </c>
      <c r="S14" s="2">
        <v>61146</v>
      </c>
      <c r="U14" s="2">
        <v>12977643242</v>
      </c>
      <c r="W14" s="2">
        <v>25430927130</v>
      </c>
      <c r="Y14" s="10">
        <v>2.3798359698340064E-2</v>
      </c>
    </row>
    <row r="15" spans="1:25">
      <c r="A15" s="1" t="s">
        <v>21</v>
      </c>
      <c r="C15" s="2">
        <v>330000</v>
      </c>
      <c r="E15" s="2">
        <v>6274454204</v>
      </c>
      <c r="G15" s="2">
        <v>7571877307.5</v>
      </c>
      <c r="I15" s="2">
        <v>0</v>
      </c>
      <c r="K15" s="2">
        <v>0</v>
      </c>
      <c r="M15" s="2">
        <v>0</v>
      </c>
      <c r="O15" s="2">
        <v>0</v>
      </c>
      <c r="Q15" s="2">
        <v>330000</v>
      </c>
      <c r="S15" s="2">
        <v>22196</v>
      </c>
      <c r="U15" s="2">
        <v>6274454204</v>
      </c>
      <c r="W15" s="2">
        <v>7253264370</v>
      </c>
      <c r="Y15" s="10">
        <v>6.7876327741423527E-3</v>
      </c>
    </row>
    <row r="16" spans="1:25">
      <c r="A16" s="1" t="s">
        <v>22</v>
      </c>
      <c r="C16" s="2">
        <v>231997</v>
      </c>
      <c r="E16" s="2">
        <v>9085639343</v>
      </c>
      <c r="G16" s="2">
        <v>15126903000.9662</v>
      </c>
      <c r="I16" s="2">
        <v>0</v>
      </c>
      <c r="K16" s="2">
        <v>0</v>
      </c>
      <c r="M16" s="2">
        <v>0</v>
      </c>
      <c r="O16" s="2">
        <v>0</v>
      </c>
      <c r="Q16" s="2">
        <v>231997</v>
      </c>
      <c r="S16" s="2">
        <v>68079</v>
      </c>
      <c r="U16" s="2">
        <v>9085639343</v>
      </c>
      <c r="W16" s="2">
        <v>15640131056.310699</v>
      </c>
      <c r="Y16" s="10">
        <v>1.4636094968326125E-2</v>
      </c>
    </row>
    <row r="17" spans="1:25">
      <c r="A17" s="1" t="s">
        <v>23</v>
      </c>
      <c r="C17" s="2">
        <v>1500000</v>
      </c>
      <c r="E17" s="2">
        <v>8196698051</v>
      </c>
      <c r="G17" s="2">
        <v>10434759375</v>
      </c>
      <c r="I17" s="2">
        <v>0</v>
      </c>
      <c r="K17" s="2">
        <v>0</v>
      </c>
      <c r="M17" s="2">
        <v>0</v>
      </c>
      <c r="O17" s="2">
        <v>0</v>
      </c>
      <c r="Q17" s="2">
        <v>1500000</v>
      </c>
      <c r="S17" s="2">
        <v>10590</v>
      </c>
      <c r="U17" s="2">
        <v>8196698051</v>
      </c>
      <c r="W17" s="2">
        <v>15730121250</v>
      </c>
      <c r="Y17" s="10">
        <v>1.4720308138683367E-2</v>
      </c>
    </row>
    <row r="18" spans="1:25">
      <c r="A18" s="1" t="s">
        <v>24</v>
      </c>
      <c r="C18" s="2">
        <v>300000</v>
      </c>
      <c r="E18" s="2">
        <v>10657219828</v>
      </c>
      <c r="G18" s="2">
        <v>10277606700</v>
      </c>
      <c r="I18" s="2">
        <v>0</v>
      </c>
      <c r="K18" s="2">
        <v>0</v>
      </c>
      <c r="M18" s="2">
        <v>0</v>
      </c>
      <c r="O18" s="2">
        <v>0</v>
      </c>
      <c r="Q18" s="2">
        <v>300000</v>
      </c>
      <c r="S18" s="2">
        <v>46186</v>
      </c>
      <c r="U18" s="2">
        <v>10657219828</v>
      </c>
      <c r="W18" s="2">
        <v>13720705950</v>
      </c>
      <c r="Y18" s="10">
        <v>1.28398895503915E-2</v>
      </c>
    </row>
    <row r="19" spans="1:25">
      <c r="A19" s="1" t="s">
        <v>25</v>
      </c>
      <c r="C19" s="2">
        <v>3600000</v>
      </c>
      <c r="E19" s="2">
        <v>10368114522</v>
      </c>
      <c r="G19" s="2">
        <v>11692872000</v>
      </c>
      <c r="I19" s="2">
        <v>0</v>
      </c>
      <c r="K19" s="2">
        <v>0</v>
      </c>
      <c r="M19" s="2">
        <v>0</v>
      </c>
      <c r="O19" s="2">
        <v>0</v>
      </c>
      <c r="Q19" s="2">
        <v>3600000</v>
      </c>
      <c r="S19" s="2">
        <v>4015</v>
      </c>
      <c r="U19" s="2">
        <v>10368114522</v>
      </c>
      <c r="W19" s="2">
        <v>14313073500</v>
      </c>
      <c r="Y19" s="10">
        <v>1.3394229388513023E-2</v>
      </c>
    </row>
    <row r="20" spans="1:25">
      <c r="A20" s="1" t="s">
        <v>26</v>
      </c>
      <c r="C20" s="2">
        <v>3300000</v>
      </c>
      <c r="E20" s="2">
        <v>8427307118</v>
      </c>
      <c r="G20" s="2">
        <v>37903502175</v>
      </c>
      <c r="I20" s="2">
        <v>0</v>
      </c>
      <c r="K20" s="2">
        <v>0</v>
      </c>
      <c r="M20" s="2">
        <v>0</v>
      </c>
      <c r="O20" s="2">
        <v>0</v>
      </c>
      <c r="Q20" s="2">
        <v>3300000</v>
      </c>
      <c r="S20" s="2">
        <v>8770</v>
      </c>
      <c r="U20" s="2">
        <v>6186607700</v>
      </c>
      <c r="W20" s="2">
        <v>28658825250</v>
      </c>
      <c r="Y20" s="10">
        <v>2.6819039209419911E-2</v>
      </c>
    </row>
    <row r="21" spans="1:25">
      <c r="A21" s="1" t="s">
        <v>27</v>
      </c>
      <c r="C21" s="2">
        <v>3000000</v>
      </c>
      <c r="E21" s="2">
        <v>6636774634</v>
      </c>
      <c r="G21" s="2">
        <v>9081582750</v>
      </c>
      <c r="I21" s="2">
        <v>0</v>
      </c>
      <c r="K21" s="2">
        <v>0</v>
      </c>
      <c r="M21" s="2">
        <v>0</v>
      </c>
      <c r="O21" s="2">
        <v>0</v>
      </c>
      <c r="Q21" s="2">
        <v>3000000</v>
      </c>
      <c r="S21" s="2">
        <v>3789</v>
      </c>
      <c r="U21" s="2">
        <v>6636774634</v>
      </c>
      <c r="W21" s="2">
        <v>11256171750</v>
      </c>
      <c r="Y21" s="10">
        <v>1.0533568940032347E-2</v>
      </c>
    </row>
    <row r="22" spans="1:25">
      <c r="A22" s="1" t="s">
        <v>28</v>
      </c>
      <c r="C22" s="2">
        <v>1800000</v>
      </c>
      <c r="E22" s="2">
        <v>2268363078</v>
      </c>
      <c r="G22" s="2">
        <v>3942779400</v>
      </c>
      <c r="I22" s="2">
        <v>360000</v>
      </c>
      <c r="K22" s="2">
        <v>0</v>
      </c>
      <c r="M22" s="2">
        <v>0</v>
      </c>
      <c r="O22" s="2">
        <v>0</v>
      </c>
      <c r="Q22" s="2">
        <v>2160000</v>
      </c>
      <c r="S22" s="2">
        <v>2129</v>
      </c>
      <c r="U22" s="2">
        <v>2268363078</v>
      </c>
      <c r="W22" s="2">
        <v>4553803260</v>
      </c>
      <c r="Y22" s="10">
        <v>4.2614666552643924E-3</v>
      </c>
    </row>
    <row r="23" spans="1:25">
      <c r="A23" s="1" t="s">
        <v>29</v>
      </c>
      <c r="C23" s="2">
        <v>4000000</v>
      </c>
      <c r="E23" s="2">
        <v>8244483358</v>
      </c>
      <c r="G23" s="2">
        <v>15776663000</v>
      </c>
      <c r="I23" s="2">
        <v>400000</v>
      </c>
      <c r="K23" s="2">
        <v>1535089913</v>
      </c>
      <c r="M23" s="2">
        <v>0</v>
      </c>
      <c r="O23" s="2">
        <v>0</v>
      </c>
      <c r="Q23" s="2">
        <v>4400000</v>
      </c>
      <c r="S23" s="2">
        <v>4192</v>
      </c>
      <c r="U23" s="2">
        <v>9779573271</v>
      </c>
      <c r="W23" s="2">
        <v>18264963200</v>
      </c>
      <c r="Y23" s="10">
        <v>1.7092423012677806E-2</v>
      </c>
    </row>
    <row r="24" spans="1:25">
      <c r="A24" s="1" t="s">
        <v>30</v>
      </c>
      <c r="C24" s="2">
        <v>100</v>
      </c>
      <c r="E24" s="2">
        <v>515654230</v>
      </c>
      <c r="G24" s="2">
        <v>417116352</v>
      </c>
      <c r="I24" s="2">
        <v>0</v>
      </c>
      <c r="K24" s="2">
        <v>0</v>
      </c>
      <c r="M24" s="2">
        <v>0</v>
      </c>
      <c r="O24" s="2">
        <v>0</v>
      </c>
      <c r="Q24" s="2">
        <v>100</v>
      </c>
      <c r="S24" s="2">
        <v>4523720</v>
      </c>
      <c r="U24" s="2">
        <v>515654230</v>
      </c>
      <c r="W24" s="2">
        <v>451806535</v>
      </c>
      <c r="Y24" s="10">
        <v>4.2280229812410576E-4</v>
      </c>
    </row>
    <row r="25" spans="1:25">
      <c r="A25" s="1" t="s">
        <v>31</v>
      </c>
      <c r="C25" s="2">
        <v>1250</v>
      </c>
      <c r="E25" s="2">
        <v>6445625790</v>
      </c>
      <c r="G25" s="2">
        <v>5216566131.25</v>
      </c>
      <c r="I25" s="2">
        <v>0</v>
      </c>
      <c r="K25" s="2">
        <v>0</v>
      </c>
      <c r="M25" s="2">
        <v>0</v>
      </c>
      <c r="O25" s="2">
        <v>0</v>
      </c>
      <c r="Q25" s="2">
        <v>1250</v>
      </c>
      <c r="S25" s="2">
        <v>4524144</v>
      </c>
      <c r="U25" s="2">
        <v>6445625790</v>
      </c>
      <c r="W25" s="2">
        <v>5648111025</v>
      </c>
      <c r="Y25" s="10">
        <v>5.285524082625539E-3</v>
      </c>
    </row>
    <row r="26" spans="1:25">
      <c r="A26" s="1" t="s">
        <v>32</v>
      </c>
      <c r="C26" s="2">
        <v>230000</v>
      </c>
      <c r="E26" s="2">
        <v>2932702891</v>
      </c>
      <c r="G26" s="2">
        <v>7537178947.5</v>
      </c>
      <c r="I26" s="2">
        <v>0</v>
      </c>
      <c r="K26" s="2">
        <v>0</v>
      </c>
      <c r="M26" s="2">
        <v>0</v>
      </c>
      <c r="O26" s="2">
        <v>0</v>
      </c>
      <c r="Q26" s="2">
        <v>230000</v>
      </c>
      <c r="S26" s="2">
        <v>49536</v>
      </c>
      <c r="U26" s="2">
        <v>2932702891</v>
      </c>
      <c r="W26" s="2">
        <v>11282195520</v>
      </c>
      <c r="Y26" s="10">
        <v>1.0557922084375098E-2</v>
      </c>
    </row>
    <row r="27" spans="1:25">
      <c r="A27" s="1" t="s">
        <v>33</v>
      </c>
      <c r="C27" s="2">
        <v>650000</v>
      </c>
      <c r="E27" s="2">
        <v>8686770389</v>
      </c>
      <c r="G27" s="2">
        <v>9467631712.5</v>
      </c>
      <c r="I27" s="2">
        <v>794337</v>
      </c>
      <c r="K27" s="2">
        <v>12352898344</v>
      </c>
      <c r="M27" s="2">
        <v>0</v>
      </c>
      <c r="O27" s="2">
        <v>0</v>
      </c>
      <c r="Q27" s="2">
        <v>1444337</v>
      </c>
      <c r="S27" s="2">
        <v>18063</v>
      </c>
      <c r="U27" s="2">
        <v>21039668733</v>
      </c>
      <c r="W27" s="2">
        <v>25834690903.4977</v>
      </c>
      <c r="Y27" s="10">
        <v>2.4176203394943717E-2</v>
      </c>
    </row>
    <row r="28" spans="1:25">
      <c r="A28" s="1" t="s">
        <v>34</v>
      </c>
      <c r="C28" s="2">
        <v>10000001</v>
      </c>
      <c r="E28" s="2">
        <v>8532953584</v>
      </c>
      <c r="G28" s="2">
        <v>43679931867.992798</v>
      </c>
      <c r="I28" s="2">
        <v>0</v>
      </c>
      <c r="K28" s="2">
        <v>0</v>
      </c>
      <c r="M28" s="2">
        <v>0</v>
      </c>
      <c r="O28" s="2">
        <v>0</v>
      </c>
      <c r="Q28" s="2">
        <v>10000001</v>
      </c>
      <c r="S28" s="2">
        <v>5238</v>
      </c>
      <c r="U28" s="2">
        <v>8532953584</v>
      </c>
      <c r="W28" s="2">
        <v>51869300186.929497</v>
      </c>
      <c r="Y28" s="10">
        <v>4.8539491180938539E-2</v>
      </c>
    </row>
    <row r="29" spans="1:25">
      <c r="A29" s="1" t="s">
        <v>35</v>
      </c>
      <c r="C29" s="2">
        <v>776075</v>
      </c>
      <c r="E29" s="2">
        <v>4401395770</v>
      </c>
      <c r="G29" s="2">
        <v>17419782403.756199</v>
      </c>
      <c r="I29" s="2">
        <v>0</v>
      </c>
      <c r="K29" s="2">
        <v>0</v>
      </c>
      <c r="M29" s="2">
        <v>0</v>
      </c>
      <c r="O29" s="2">
        <v>0</v>
      </c>
      <c r="Q29" s="2">
        <v>776075</v>
      </c>
      <c r="S29" s="2">
        <v>28399</v>
      </c>
      <c r="U29" s="2">
        <v>4401395770</v>
      </c>
      <c r="W29" s="2">
        <v>21824871814.2313</v>
      </c>
      <c r="Y29" s="10">
        <v>2.0423799224862951E-2</v>
      </c>
    </row>
    <row r="30" spans="1:25">
      <c r="A30" s="1" t="s">
        <v>36</v>
      </c>
      <c r="C30" s="2">
        <v>800000</v>
      </c>
      <c r="E30" s="2">
        <v>7677920902</v>
      </c>
      <c r="G30" s="2">
        <v>9863682200</v>
      </c>
      <c r="I30" s="2">
        <v>0</v>
      </c>
      <c r="K30" s="2">
        <v>0</v>
      </c>
      <c r="M30" s="2">
        <v>-703173</v>
      </c>
      <c r="O30" s="2">
        <v>9310405049</v>
      </c>
      <c r="Q30" s="2">
        <v>96827</v>
      </c>
      <c r="S30" s="2">
        <v>14079</v>
      </c>
      <c r="U30" s="2">
        <v>929287558</v>
      </c>
      <c r="W30" s="2">
        <v>1349935866.5032499</v>
      </c>
      <c r="Y30" s="10">
        <v>1.2632751907356323E-3</v>
      </c>
    </row>
    <row r="31" spans="1:25">
      <c r="A31" s="1" t="s">
        <v>37</v>
      </c>
      <c r="C31" s="2">
        <v>3079229</v>
      </c>
      <c r="E31" s="2">
        <v>15688058907</v>
      </c>
      <c r="G31" s="2">
        <v>17487199376.428699</v>
      </c>
      <c r="I31" s="2">
        <v>0</v>
      </c>
      <c r="K31" s="2">
        <v>0</v>
      </c>
      <c r="M31" s="2">
        <v>0</v>
      </c>
      <c r="O31" s="2">
        <v>0</v>
      </c>
      <c r="Q31" s="2">
        <v>3079229</v>
      </c>
      <c r="S31" s="2">
        <v>6883</v>
      </c>
      <c r="U31" s="2">
        <v>15688058907</v>
      </c>
      <c r="W31" s="2">
        <v>20987688458.2318</v>
      </c>
      <c r="Y31" s="10">
        <v>1.9640359811203649E-2</v>
      </c>
    </row>
    <row r="32" spans="1:25">
      <c r="A32" s="1" t="s">
        <v>38</v>
      </c>
      <c r="C32" s="2">
        <v>25000</v>
      </c>
      <c r="E32" s="2">
        <v>443925296</v>
      </c>
      <c r="G32" s="2">
        <v>1182606062.5</v>
      </c>
      <c r="I32" s="2">
        <v>0</v>
      </c>
      <c r="K32" s="2">
        <v>0</v>
      </c>
      <c r="M32" s="2">
        <v>-25000</v>
      </c>
      <c r="O32" s="2">
        <v>1238237165</v>
      </c>
      <c r="Q32" s="2">
        <v>0</v>
      </c>
      <c r="S32" s="2">
        <v>0</v>
      </c>
      <c r="U32" s="2">
        <v>0</v>
      </c>
      <c r="W32" s="2">
        <v>0</v>
      </c>
      <c r="Y32" s="10">
        <v>0</v>
      </c>
    </row>
    <row r="33" spans="1:25">
      <c r="A33" s="1" t="s">
        <v>39</v>
      </c>
      <c r="C33" s="2">
        <v>3800000</v>
      </c>
      <c r="E33" s="2">
        <v>13296015614</v>
      </c>
      <c r="G33" s="2">
        <v>34675584250</v>
      </c>
      <c r="I33" s="2">
        <v>0</v>
      </c>
      <c r="K33" s="2">
        <v>0</v>
      </c>
      <c r="M33" s="2">
        <v>-300000</v>
      </c>
      <c r="O33" s="2">
        <v>2820727148</v>
      </c>
      <c r="Q33" s="2">
        <v>3500000</v>
      </c>
      <c r="S33" s="2">
        <v>10357</v>
      </c>
      <c r="U33" s="2">
        <v>12246330172</v>
      </c>
      <c r="W33" s="2">
        <v>35896067375</v>
      </c>
      <c r="Y33" s="10">
        <v>3.3591678304891577E-2</v>
      </c>
    </row>
    <row r="34" spans="1:25">
      <c r="A34" s="1" t="s">
        <v>40</v>
      </c>
      <c r="C34" s="2">
        <v>300000</v>
      </c>
      <c r="E34" s="2">
        <v>1550206951</v>
      </c>
      <c r="G34" s="2">
        <v>11734462500</v>
      </c>
      <c r="I34" s="2">
        <v>0</v>
      </c>
      <c r="K34" s="2">
        <v>0</v>
      </c>
      <c r="M34" s="2">
        <v>0</v>
      </c>
      <c r="O34" s="2">
        <v>0</v>
      </c>
      <c r="Q34" s="2">
        <v>300000</v>
      </c>
      <c r="S34" s="2">
        <v>40533</v>
      </c>
      <c r="U34" s="2">
        <v>1550206951</v>
      </c>
      <c r="W34" s="2">
        <v>12041340975</v>
      </c>
      <c r="Y34" s="10">
        <v>1.1268333329277675E-2</v>
      </c>
    </row>
    <row r="35" spans="1:25">
      <c r="A35" s="1" t="s">
        <v>41</v>
      </c>
      <c r="C35" s="2">
        <v>9000000</v>
      </c>
      <c r="E35" s="2">
        <v>18178380370</v>
      </c>
      <c r="G35" s="2">
        <v>46985382000</v>
      </c>
      <c r="I35" s="2">
        <v>0</v>
      </c>
      <c r="K35" s="2">
        <v>0</v>
      </c>
      <c r="M35" s="2">
        <v>0</v>
      </c>
      <c r="O35" s="2">
        <v>0</v>
      </c>
      <c r="Q35" s="2">
        <v>9000000</v>
      </c>
      <c r="S35" s="2">
        <v>6503</v>
      </c>
      <c r="U35" s="2">
        <v>18178380370</v>
      </c>
      <c r="W35" s="2">
        <v>57956361750</v>
      </c>
      <c r="Y35" s="10">
        <v>5.4235786870174461E-2</v>
      </c>
    </row>
    <row r="36" spans="1:25">
      <c r="A36" s="1" t="s">
        <v>42</v>
      </c>
      <c r="C36" s="2">
        <v>400000</v>
      </c>
      <c r="E36" s="2">
        <v>3271481887</v>
      </c>
      <c r="G36" s="2">
        <v>6742810300</v>
      </c>
      <c r="I36" s="2">
        <v>0</v>
      </c>
      <c r="K36" s="2">
        <v>0</v>
      </c>
      <c r="M36" s="2">
        <v>0</v>
      </c>
      <c r="O36" s="2">
        <v>0</v>
      </c>
      <c r="Q36" s="2">
        <v>400000</v>
      </c>
      <c r="S36" s="2">
        <v>20701</v>
      </c>
      <c r="U36" s="2">
        <v>3271481887</v>
      </c>
      <c r="W36" s="2">
        <v>8199666100</v>
      </c>
      <c r="Y36" s="10">
        <v>7.6732791634594741E-3</v>
      </c>
    </row>
    <row r="37" spans="1:25">
      <c r="A37" s="1" t="s">
        <v>43</v>
      </c>
      <c r="C37" s="2">
        <v>0</v>
      </c>
      <c r="E37" s="2">
        <v>0</v>
      </c>
      <c r="G37" s="2">
        <v>0</v>
      </c>
      <c r="I37" s="2">
        <v>3397664</v>
      </c>
      <c r="K37" s="2">
        <v>9079721397</v>
      </c>
      <c r="M37" s="2">
        <v>0</v>
      </c>
      <c r="O37" s="2">
        <v>0</v>
      </c>
      <c r="Q37" s="2">
        <v>3397664</v>
      </c>
      <c r="S37" s="2">
        <v>2654</v>
      </c>
      <c r="U37" s="2">
        <v>9079721397</v>
      </c>
      <c r="W37" s="2">
        <v>8929480603.5039997</v>
      </c>
      <c r="Y37" s="10">
        <v>8.3562423908191547E-3</v>
      </c>
    </row>
    <row r="38" spans="1:25">
      <c r="A38" s="1" t="s">
        <v>44</v>
      </c>
      <c r="C38" s="2">
        <v>0</v>
      </c>
      <c r="E38" s="2">
        <v>0</v>
      </c>
      <c r="G38" s="2">
        <v>0</v>
      </c>
      <c r="I38" s="2">
        <v>520000</v>
      </c>
      <c r="K38" s="2">
        <v>1775751394</v>
      </c>
      <c r="M38" s="2">
        <v>0</v>
      </c>
      <c r="O38" s="2">
        <v>0</v>
      </c>
      <c r="Q38" s="2">
        <v>520000</v>
      </c>
      <c r="S38" s="2">
        <v>3500</v>
      </c>
      <c r="U38" s="2">
        <v>1775751394</v>
      </c>
      <c r="W38" s="2">
        <v>1802255000</v>
      </c>
      <c r="Y38" s="10">
        <v>1.6865571805101496E-3</v>
      </c>
    </row>
    <row r="39" spans="1:25">
      <c r="A39" s="1" t="s">
        <v>45</v>
      </c>
      <c r="C39" s="2">
        <v>0</v>
      </c>
      <c r="E39" s="2">
        <v>0</v>
      </c>
      <c r="G39" s="2">
        <v>0</v>
      </c>
      <c r="I39" s="2">
        <v>817965</v>
      </c>
      <c r="K39" s="2">
        <v>16526801283</v>
      </c>
      <c r="M39" s="2">
        <v>0</v>
      </c>
      <c r="O39" s="2">
        <v>0</v>
      </c>
      <c r="Q39" s="2">
        <v>817965</v>
      </c>
      <c r="S39" s="2">
        <v>20020</v>
      </c>
      <c r="U39" s="2">
        <v>16526801283</v>
      </c>
      <c r="W39" s="2">
        <v>16215996621.825001</v>
      </c>
      <c r="Y39" s="10">
        <v>1.517499218571583E-2</v>
      </c>
    </row>
    <row r="40" spans="1:25">
      <c r="A40" s="1" t="s">
        <v>46</v>
      </c>
      <c r="C40" s="2">
        <v>0</v>
      </c>
      <c r="E40" s="2">
        <v>0</v>
      </c>
      <c r="G40" s="2">
        <v>0</v>
      </c>
      <c r="I40" s="2">
        <v>2900000</v>
      </c>
      <c r="K40" s="2">
        <v>26882458364</v>
      </c>
      <c r="M40" s="2">
        <v>0</v>
      </c>
      <c r="O40" s="2">
        <v>0</v>
      </c>
      <c r="Q40" s="2">
        <v>2900000</v>
      </c>
      <c r="S40" s="2">
        <v>10714</v>
      </c>
      <c r="U40" s="2">
        <v>26882458364</v>
      </c>
      <c r="W40" s="2">
        <v>30767661650</v>
      </c>
      <c r="Y40" s="10">
        <v>2.8792496446570691E-2</v>
      </c>
    </row>
    <row r="41" spans="1:25" ht="22.5" customHeight="1">
      <c r="A41" s="1" t="s">
        <v>47</v>
      </c>
      <c r="C41" s="2">
        <v>0</v>
      </c>
      <c r="E41" s="2">
        <v>0</v>
      </c>
      <c r="G41" s="2">
        <v>0</v>
      </c>
      <c r="I41" s="2">
        <v>300000</v>
      </c>
      <c r="K41" s="2">
        <v>1139261750</v>
      </c>
      <c r="M41" s="2">
        <v>0</v>
      </c>
      <c r="O41" s="2">
        <v>0</v>
      </c>
      <c r="Q41" s="2">
        <v>300000</v>
      </c>
      <c r="S41" s="2">
        <v>4394</v>
      </c>
      <c r="U41" s="2">
        <v>1139261736</v>
      </c>
      <c r="W41" s="2">
        <v>1305347550</v>
      </c>
      <c r="Y41" s="10">
        <v>1.2215492721694941E-3</v>
      </c>
    </row>
    <row r="42" spans="1:25">
      <c r="A42" s="1" t="s">
        <v>48</v>
      </c>
      <c r="C42" s="2">
        <v>0</v>
      </c>
      <c r="E42" s="2">
        <v>0</v>
      </c>
      <c r="G42" s="2">
        <v>0</v>
      </c>
      <c r="I42" s="2">
        <v>2566666</v>
      </c>
      <c r="K42" s="2">
        <v>0</v>
      </c>
      <c r="M42" s="2">
        <v>0</v>
      </c>
      <c r="O42" s="2">
        <v>0</v>
      </c>
      <c r="Q42" s="2">
        <v>2566666</v>
      </c>
      <c r="S42" s="2">
        <v>7024</v>
      </c>
      <c r="U42" s="2">
        <v>2240699418</v>
      </c>
      <c r="W42" s="2">
        <v>17852486429.655998</v>
      </c>
      <c r="Y42" s="10">
        <v>1.6706425660018325E-2</v>
      </c>
    </row>
    <row r="43" spans="1:25" ht="22.5" thickBot="1">
      <c r="E43" s="9">
        <f>SUM(E9:E42)</f>
        <v>211308904290</v>
      </c>
      <c r="G43" s="9">
        <f>SUM(G9:G42)</f>
        <v>424058380729.05518</v>
      </c>
      <c r="K43" s="9">
        <f>SUM(K9:K42)</f>
        <v>69291982445</v>
      </c>
      <c r="O43" s="9">
        <f>SUM(O9:O42)</f>
        <v>13369369362</v>
      </c>
      <c r="U43" s="9">
        <f>SUM(U9:U42)</f>
        <v>272358642639</v>
      </c>
      <c r="W43" s="9">
        <f>SUM(W9:W42)</f>
        <v>563705716880.58801</v>
      </c>
      <c r="Y43" s="11">
        <f>SUM(Y9:Y42)</f>
        <v>0.52751798413630535</v>
      </c>
    </row>
    <row r="44" spans="1:25" ht="22.5" thickTop="1"/>
    <row r="46" spans="1:25">
      <c r="W46" s="10"/>
    </row>
    <row r="47" spans="1:25">
      <c r="W47" s="10"/>
    </row>
    <row r="48" spans="1:25">
      <c r="W48" s="10"/>
    </row>
    <row r="49" spans="23:23">
      <c r="W49" s="10"/>
    </row>
    <row r="50" spans="23:23">
      <c r="W50" s="10"/>
    </row>
    <row r="51" spans="23:23">
      <c r="W51" s="10"/>
    </row>
    <row r="52" spans="23:23">
      <c r="W52" s="10"/>
    </row>
    <row r="53" spans="23:23">
      <c r="W53" s="10"/>
    </row>
    <row r="54" spans="23:23">
      <c r="W54" s="10"/>
    </row>
    <row r="55" spans="23:23">
      <c r="W55" s="10"/>
    </row>
    <row r="56" spans="23:23">
      <c r="W56" s="10"/>
    </row>
    <row r="57" spans="23:23">
      <c r="W57" s="10"/>
    </row>
    <row r="58" spans="23:23">
      <c r="W58" s="10"/>
    </row>
    <row r="59" spans="23:23">
      <c r="W59" s="10"/>
    </row>
    <row r="60" spans="23:23">
      <c r="W60" s="10"/>
    </row>
    <row r="61" spans="23:23">
      <c r="W61" s="10"/>
    </row>
    <row r="62" spans="23:23">
      <c r="W62" s="10"/>
    </row>
    <row r="63" spans="23:23">
      <c r="W63" s="10"/>
    </row>
    <row r="64" spans="23:23">
      <c r="W64" s="10"/>
    </row>
    <row r="65" spans="23:23">
      <c r="W65" s="10"/>
    </row>
    <row r="66" spans="23:23">
      <c r="W66" s="10"/>
    </row>
    <row r="67" spans="23:23">
      <c r="W67" s="10"/>
    </row>
    <row r="68" spans="23:23">
      <c r="W68" s="10"/>
    </row>
    <row r="69" spans="23:23">
      <c r="W69" s="10"/>
    </row>
    <row r="70" spans="23:23">
      <c r="W70" s="10"/>
    </row>
    <row r="71" spans="23:23">
      <c r="W71" s="10"/>
    </row>
    <row r="72" spans="23:23">
      <c r="W72" s="10"/>
    </row>
    <row r="73" spans="23:23">
      <c r="W73" s="10"/>
    </row>
    <row r="74" spans="23:23">
      <c r="W74" s="10"/>
    </row>
    <row r="75" spans="23:23">
      <c r="W75" s="10"/>
    </row>
    <row r="76" spans="23:23">
      <c r="W76" s="10"/>
    </row>
    <row r="77" spans="23:23">
      <c r="W77" s="10"/>
    </row>
    <row r="78" spans="23:23">
      <c r="W78" s="10"/>
    </row>
    <row r="79" spans="23:23">
      <c r="W79" s="10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6"/>
  <sheetViews>
    <sheetView rightToLeft="1" workbookViewId="0">
      <selection activeCell="L5" sqref="L5"/>
    </sheetView>
  </sheetViews>
  <sheetFormatPr defaultRowHeight="21.75"/>
  <cols>
    <col min="1" max="1" width="33" style="1" bestFit="1" customWidth="1"/>
    <col min="2" max="2" width="1" style="1" customWidth="1"/>
    <col min="3" max="3" width="21.85546875" style="1" customWidth="1"/>
    <col min="4" max="4" width="1" style="1" customWidth="1"/>
    <col min="5" max="5" width="20" style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0.5703125" style="1" customWidth="1"/>
    <col min="12" max="12" width="1" style="1" customWidth="1"/>
    <col min="13" max="13" width="10.42578125" style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8.285156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22.140625" style="1" customWidth="1"/>
    <col min="26" max="26" width="1" style="1" customWidth="1"/>
    <col min="27" max="27" width="17.28515625" style="1" customWidth="1"/>
    <col min="28" max="28" width="1" style="1" customWidth="1"/>
    <col min="29" max="29" width="9.5703125" style="1" bestFit="1" customWidth="1"/>
    <col min="30" max="30" width="1" style="1" customWidth="1"/>
    <col min="31" max="31" width="20.42578125" style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0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22.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22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6" spans="1:37" ht="22.5">
      <c r="A6" s="24" t="s">
        <v>50</v>
      </c>
      <c r="B6" s="20" t="s">
        <v>50</v>
      </c>
      <c r="C6" s="22"/>
      <c r="D6" s="22" t="s">
        <v>50</v>
      </c>
      <c r="E6" s="22" t="s">
        <v>50</v>
      </c>
      <c r="F6" s="22" t="s">
        <v>50</v>
      </c>
      <c r="G6" s="22" t="s">
        <v>50</v>
      </c>
      <c r="H6" s="20" t="s">
        <v>50</v>
      </c>
      <c r="I6" s="22" t="s">
        <v>50</v>
      </c>
      <c r="J6" s="22" t="s">
        <v>50</v>
      </c>
      <c r="K6" s="22" t="s">
        <v>50</v>
      </c>
      <c r="L6" s="22" t="s">
        <v>50</v>
      </c>
      <c r="M6" s="22" t="s">
        <v>50</v>
      </c>
      <c r="N6" s="12"/>
      <c r="O6" s="22" t="s">
        <v>196</v>
      </c>
      <c r="P6" s="22" t="s">
        <v>4</v>
      </c>
      <c r="Q6" s="22" t="s">
        <v>4</v>
      </c>
      <c r="R6" s="22" t="s">
        <v>4</v>
      </c>
      <c r="S6" s="22" t="s">
        <v>4</v>
      </c>
      <c r="T6" s="12"/>
      <c r="U6" s="22" t="s">
        <v>5</v>
      </c>
      <c r="V6" s="22" t="s">
        <v>5</v>
      </c>
      <c r="W6" s="22" t="s">
        <v>5</v>
      </c>
      <c r="X6" s="22" t="s">
        <v>5</v>
      </c>
      <c r="Y6" s="22" t="s">
        <v>5</v>
      </c>
      <c r="Z6" s="22" t="s">
        <v>5</v>
      </c>
      <c r="AA6" s="22" t="s">
        <v>5</v>
      </c>
      <c r="AC6" s="22" t="s">
        <v>6</v>
      </c>
      <c r="AD6" s="22" t="s">
        <v>6</v>
      </c>
      <c r="AE6" s="22" t="s">
        <v>6</v>
      </c>
      <c r="AF6" s="22" t="s">
        <v>6</v>
      </c>
      <c r="AG6" s="22" t="s">
        <v>6</v>
      </c>
      <c r="AH6" s="22" t="s">
        <v>6</v>
      </c>
      <c r="AI6" s="22" t="s">
        <v>6</v>
      </c>
      <c r="AJ6" s="22" t="s">
        <v>6</v>
      </c>
      <c r="AK6" s="22" t="s">
        <v>6</v>
      </c>
    </row>
    <row r="7" spans="1:37" ht="22.5">
      <c r="A7" s="24" t="s">
        <v>51</v>
      </c>
      <c r="C7" s="21" t="s">
        <v>52</v>
      </c>
      <c r="E7" s="21" t="s">
        <v>53</v>
      </c>
      <c r="G7" s="21" t="s">
        <v>54</v>
      </c>
      <c r="I7" s="23" t="s">
        <v>55</v>
      </c>
      <c r="J7" s="7"/>
      <c r="K7" s="23" t="s">
        <v>56</v>
      </c>
      <c r="M7" s="23" t="s">
        <v>49</v>
      </c>
      <c r="N7" s="12"/>
      <c r="O7" s="22" t="s">
        <v>7</v>
      </c>
      <c r="Q7" s="24" t="s">
        <v>8</v>
      </c>
      <c r="S7" s="24" t="s">
        <v>9</v>
      </c>
      <c r="T7" s="12"/>
      <c r="U7" s="23" t="s">
        <v>10</v>
      </c>
      <c r="V7" s="23" t="s">
        <v>10</v>
      </c>
      <c r="W7" s="23" t="s">
        <v>10</v>
      </c>
      <c r="Y7" s="23" t="s">
        <v>11</v>
      </c>
      <c r="Z7" s="23" t="s">
        <v>11</v>
      </c>
      <c r="AA7" s="23" t="s">
        <v>11</v>
      </c>
      <c r="AC7" s="21" t="s">
        <v>7</v>
      </c>
      <c r="AE7" s="21" t="s">
        <v>57</v>
      </c>
      <c r="AG7" s="21" t="s">
        <v>8</v>
      </c>
      <c r="AI7" s="21" t="s">
        <v>9</v>
      </c>
      <c r="AK7" s="21" t="s">
        <v>13</v>
      </c>
    </row>
    <row r="8" spans="1:37" ht="22.5">
      <c r="A8" s="22" t="s">
        <v>51</v>
      </c>
      <c r="C8" s="22" t="s">
        <v>52</v>
      </c>
      <c r="E8" s="22" t="s">
        <v>53</v>
      </c>
      <c r="G8" s="22" t="s">
        <v>54</v>
      </c>
      <c r="I8" s="23" t="s">
        <v>55</v>
      </c>
      <c r="K8" s="23" t="s">
        <v>56</v>
      </c>
      <c r="M8" s="23" t="s">
        <v>49</v>
      </c>
      <c r="N8" s="12"/>
      <c r="O8" s="23" t="s">
        <v>7</v>
      </c>
      <c r="Q8" s="22" t="s">
        <v>8</v>
      </c>
      <c r="S8" s="22" t="s">
        <v>9</v>
      </c>
      <c r="U8" s="22" t="s">
        <v>7</v>
      </c>
      <c r="W8" s="22" t="s">
        <v>8</v>
      </c>
      <c r="Y8" s="22" t="s">
        <v>7</v>
      </c>
      <c r="AA8" s="23" t="s">
        <v>14</v>
      </c>
      <c r="AC8" s="22" t="s">
        <v>7</v>
      </c>
      <c r="AE8" s="22" t="s">
        <v>57</v>
      </c>
      <c r="AG8" s="22" t="s">
        <v>8</v>
      </c>
      <c r="AI8" s="22" t="s">
        <v>9</v>
      </c>
      <c r="AK8" s="22" t="s">
        <v>13</v>
      </c>
    </row>
    <row r="9" spans="1:37">
      <c r="A9" s="1" t="s">
        <v>58</v>
      </c>
      <c r="C9" s="1" t="s">
        <v>59</v>
      </c>
      <c r="E9" s="1" t="s">
        <v>59</v>
      </c>
      <c r="G9" s="1" t="s">
        <v>60</v>
      </c>
      <c r="I9" s="1" t="s">
        <v>61</v>
      </c>
      <c r="K9" s="2">
        <v>20</v>
      </c>
      <c r="M9" s="2">
        <v>20</v>
      </c>
      <c r="O9" s="2">
        <v>55000</v>
      </c>
      <c r="Q9" s="2">
        <v>54609563250</v>
      </c>
      <c r="S9" s="2">
        <v>54630364250</v>
      </c>
      <c r="U9" s="2">
        <v>0</v>
      </c>
      <c r="W9" s="2">
        <v>0</v>
      </c>
      <c r="Y9" s="2">
        <v>0</v>
      </c>
      <c r="AA9" s="2">
        <v>0</v>
      </c>
      <c r="AC9" s="2">
        <v>55000</v>
      </c>
      <c r="AE9" s="2">
        <v>994000</v>
      </c>
      <c r="AG9" s="2">
        <v>54609563250</v>
      </c>
      <c r="AI9" s="2">
        <v>54630364250</v>
      </c>
      <c r="AK9" s="10">
        <v>5.1123305580909738E-2</v>
      </c>
    </row>
    <row r="10" spans="1:37">
      <c r="A10" s="1" t="s">
        <v>62</v>
      </c>
      <c r="C10" s="1" t="s">
        <v>59</v>
      </c>
      <c r="E10" s="1" t="s">
        <v>59</v>
      </c>
      <c r="G10" s="1" t="s">
        <v>63</v>
      </c>
      <c r="I10" s="1" t="s">
        <v>64</v>
      </c>
      <c r="K10" s="2">
        <v>0</v>
      </c>
      <c r="M10" s="2">
        <v>0</v>
      </c>
      <c r="O10" s="2">
        <v>29812</v>
      </c>
      <c r="Q10" s="2">
        <v>25356501375</v>
      </c>
      <c r="S10" s="2">
        <v>28717783441</v>
      </c>
      <c r="U10" s="2">
        <v>0</v>
      </c>
      <c r="W10" s="2">
        <v>0</v>
      </c>
      <c r="Y10" s="2">
        <v>0</v>
      </c>
      <c r="AA10" s="2">
        <v>0</v>
      </c>
      <c r="AC10" s="2">
        <v>29812</v>
      </c>
      <c r="AE10" s="2">
        <v>977276</v>
      </c>
      <c r="AG10" s="2">
        <v>25356501375</v>
      </c>
      <c r="AI10" s="2">
        <v>29113429561</v>
      </c>
      <c r="AK10" s="10">
        <v>2.7244459677116171E-2</v>
      </c>
    </row>
    <row r="11" spans="1:37">
      <c r="A11" s="1" t="s">
        <v>65</v>
      </c>
      <c r="C11" s="1" t="s">
        <v>59</v>
      </c>
      <c r="E11" s="1" t="s">
        <v>59</v>
      </c>
      <c r="G11" s="1" t="s">
        <v>66</v>
      </c>
      <c r="I11" s="1" t="s">
        <v>67</v>
      </c>
      <c r="K11" s="2">
        <v>0</v>
      </c>
      <c r="M11" s="2">
        <v>0</v>
      </c>
      <c r="O11" s="2">
        <v>16241</v>
      </c>
      <c r="Q11" s="2">
        <v>14852821638</v>
      </c>
      <c r="S11" s="2">
        <v>15864197540</v>
      </c>
      <c r="U11" s="2">
        <v>0</v>
      </c>
      <c r="W11" s="2">
        <v>0</v>
      </c>
      <c r="Y11" s="2">
        <v>0</v>
      </c>
      <c r="AA11" s="2">
        <v>0</v>
      </c>
      <c r="AC11" s="2">
        <v>16241</v>
      </c>
      <c r="AE11" s="2">
        <v>991290</v>
      </c>
      <c r="AG11" s="2">
        <v>14852821638</v>
      </c>
      <c r="AI11" s="2">
        <v>16087868722</v>
      </c>
      <c r="AK11" s="10">
        <v>1.5055089602855169E-2</v>
      </c>
    </row>
    <row r="12" spans="1:37">
      <c r="A12" s="1" t="s">
        <v>68</v>
      </c>
      <c r="C12" s="1" t="s">
        <v>59</v>
      </c>
      <c r="E12" s="1" t="s">
        <v>59</v>
      </c>
      <c r="G12" s="1" t="s">
        <v>69</v>
      </c>
      <c r="I12" s="1" t="s">
        <v>67</v>
      </c>
      <c r="K12" s="2">
        <v>0</v>
      </c>
      <c r="M12" s="2">
        <v>0</v>
      </c>
      <c r="O12" s="2">
        <v>4955</v>
      </c>
      <c r="Q12" s="2">
        <v>4824598091</v>
      </c>
      <c r="S12" s="2">
        <v>4840015807</v>
      </c>
      <c r="U12" s="2">
        <v>0</v>
      </c>
      <c r="W12" s="2">
        <v>0</v>
      </c>
      <c r="Y12" s="2">
        <v>0</v>
      </c>
      <c r="AA12" s="2">
        <v>0</v>
      </c>
      <c r="AC12" s="2">
        <v>4955</v>
      </c>
      <c r="AE12" s="2">
        <v>991521</v>
      </c>
      <c r="AG12" s="2">
        <v>4824598091</v>
      </c>
      <c r="AI12" s="2">
        <v>4909424639</v>
      </c>
      <c r="AK12" s="10">
        <v>4.5942585134062042E-3</v>
      </c>
    </row>
    <row r="13" spans="1:37">
      <c r="A13" s="1" t="s">
        <v>70</v>
      </c>
      <c r="C13" s="1" t="s">
        <v>59</v>
      </c>
      <c r="E13" s="1" t="s">
        <v>59</v>
      </c>
      <c r="G13" s="1" t="s">
        <v>71</v>
      </c>
      <c r="I13" s="1" t="s">
        <v>72</v>
      </c>
      <c r="K13" s="2">
        <v>0</v>
      </c>
      <c r="M13" s="2">
        <v>0</v>
      </c>
      <c r="O13" s="2">
        <v>148898</v>
      </c>
      <c r="Q13" s="2">
        <v>128303882935</v>
      </c>
      <c r="S13" s="2">
        <v>136423215241</v>
      </c>
      <c r="U13" s="2">
        <v>0</v>
      </c>
      <c r="W13" s="2">
        <v>0</v>
      </c>
      <c r="Y13" s="2">
        <v>131000</v>
      </c>
      <c r="AA13" s="2">
        <v>121215739864</v>
      </c>
      <c r="AC13" s="2">
        <v>17898</v>
      </c>
      <c r="AE13" s="2">
        <v>927730</v>
      </c>
      <c r="AG13" s="2">
        <v>15422523451</v>
      </c>
      <c r="AI13" s="2">
        <v>16592473269</v>
      </c>
      <c r="AK13" s="10">
        <v>1.5527300484257036E-2</v>
      </c>
    </row>
    <row r="14" spans="1:37">
      <c r="A14" s="1" t="s">
        <v>73</v>
      </c>
      <c r="C14" s="1" t="s">
        <v>59</v>
      </c>
      <c r="E14" s="1" t="s">
        <v>59</v>
      </c>
      <c r="G14" s="1" t="s">
        <v>74</v>
      </c>
      <c r="I14" s="1" t="s">
        <v>75</v>
      </c>
      <c r="K14" s="2">
        <v>0</v>
      </c>
      <c r="M14" s="2">
        <v>0</v>
      </c>
      <c r="O14" s="2">
        <v>500</v>
      </c>
      <c r="Q14" s="2">
        <v>486352350</v>
      </c>
      <c r="S14" s="2">
        <v>487914005</v>
      </c>
      <c r="U14" s="2">
        <v>0</v>
      </c>
      <c r="W14" s="2">
        <v>0</v>
      </c>
      <c r="Y14" s="2">
        <v>0</v>
      </c>
      <c r="AA14" s="2">
        <v>0</v>
      </c>
      <c r="AC14" s="2">
        <v>500</v>
      </c>
      <c r="AE14" s="2">
        <v>989937</v>
      </c>
      <c r="AG14" s="2">
        <v>486352350</v>
      </c>
      <c r="AI14" s="2">
        <v>494609647</v>
      </c>
      <c r="AK14" s="10">
        <v>4.6285761543035826E-4</v>
      </c>
    </row>
    <row r="15" spans="1:37">
      <c r="A15" s="1" t="s">
        <v>76</v>
      </c>
      <c r="C15" s="1" t="s">
        <v>59</v>
      </c>
      <c r="E15" s="1" t="s">
        <v>59</v>
      </c>
      <c r="G15" s="1" t="s">
        <v>77</v>
      </c>
      <c r="I15" s="1" t="s">
        <v>78</v>
      </c>
      <c r="K15" s="2">
        <v>0</v>
      </c>
      <c r="M15" s="2">
        <v>0</v>
      </c>
      <c r="O15" s="2">
        <v>171070</v>
      </c>
      <c r="Q15" s="2">
        <v>141869744562</v>
      </c>
      <c r="S15" s="2">
        <v>145216382827</v>
      </c>
      <c r="U15" s="2">
        <v>53280</v>
      </c>
      <c r="W15" s="2">
        <v>45369426686</v>
      </c>
      <c r="Y15" s="2">
        <v>4.2456884487989822E-2</v>
      </c>
      <c r="AA15" s="2">
        <v>0</v>
      </c>
      <c r="AC15" s="2">
        <v>224350</v>
      </c>
      <c r="AE15" s="2">
        <v>859122</v>
      </c>
      <c r="AG15" s="2">
        <v>187239171247</v>
      </c>
      <c r="AI15" s="2">
        <v>192604281284</v>
      </c>
      <c r="AK15" s="10">
        <v>0.18023982932300192</v>
      </c>
    </row>
    <row r="16" spans="1:37">
      <c r="A16" s="1" t="s">
        <v>79</v>
      </c>
      <c r="C16" s="1" t="s">
        <v>59</v>
      </c>
      <c r="E16" s="1" t="s">
        <v>59</v>
      </c>
      <c r="G16" s="1" t="s">
        <v>80</v>
      </c>
      <c r="I16" s="1" t="s">
        <v>81</v>
      </c>
      <c r="K16" s="2">
        <v>0</v>
      </c>
      <c r="M16" s="2">
        <v>0</v>
      </c>
      <c r="O16" s="2">
        <v>14730</v>
      </c>
      <c r="Q16" s="2">
        <v>11834403093</v>
      </c>
      <c r="S16" s="2">
        <v>11944184173</v>
      </c>
      <c r="U16" s="2">
        <v>2644</v>
      </c>
      <c r="W16" s="2">
        <v>2143754563</v>
      </c>
      <c r="Y16" s="2">
        <v>2.0061337887696514E-3</v>
      </c>
      <c r="AA16" s="2">
        <v>0</v>
      </c>
      <c r="AC16" s="2">
        <v>17374</v>
      </c>
      <c r="AE16" s="2">
        <v>822762</v>
      </c>
      <c r="AG16" s="2">
        <v>13978157656</v>
      </c>
      <c r="AI16" s="2">
        <v>14284303354</v>
      </c>
      <c r="AK16" s="10">
        <v>1.3367306174916375E-2</v>
      </c>
    </row>
    <row r="17" spans="1:37">
      <c r="A17" s="1" t="s">
        <v>82</v>
      </c>
      <c r="C17" s="1" t="s">
        <v>59</v>
      </c>
      <c r="E17" s="1" t="s">
        <v>59</v>
      </c>
      <c r="G17" s="1" t="s">
        <v>83</v>
      </c>
      <c r="I17" s="1" t="s">
        <v>84</v>
      </c>
      <c r="K17" s="2">
        <v>0</v>
      </c>
      <c r="M17" s="2">
        <v>0</v>
      </c>
      <c r="O17" s="2">
        <v>50512</v>
      </c>
      <c r="Q17" s="2">
        <v>44581232800</v>
      </c>
      <c r="S17" s="2">
        <v>44931667946</v>
      </c>
      <c r="U17" s="2">
        <v>0</v>
      </c>
      <c r="W17" s="2">
        <v>0</v>
      </c>
      <c r="Y17" s="2">
        <v>0</v>
      </c>
      <c r="AA17" s="2">
        <v>0</v>
      </c>
      <c r="AC17" s="2">
        <v>50512</v>
      </c>
      <c r="AE17" s="2">
        <v>902813</v>
      </c>
      <c r="AG17" s="2">
        <v>44581232800</v>
      </c>
      <c r="AI17" s="2">
        <v>45569828160</v>
      </c>
      <c r="AK17" s="10">
        <v>4.264442096033115E-2</v>
      </c>
    </row>
    <row r="18" spans="1:37">
      <c r="A18" s="1" t="s">
        <v>85</v>
      </c>
      <c r="C18" s="1" t="s">
        <v>59</v>
      </c>
      <c r="E18" s="1" t="s">
        <v>59</v>
      </c>
      <c r="G18" s="1" t="s">
        <v>86</v>
      </c>
      <c r="I18" s="1" t="s">
        <v>87</v>
      </c>
      <c r="K18" s="2">
        <v>16</v>
      </c>
      <c r="M18" s="2">
        <v>16</v>
      </c>
      <c r="O18" s="2">
        <v>123275</v>
      </c>
      <c r="Q18" s="2">
        <v>119492200022</v>
      </c>
      <c r="S18" s="2">
        <v>119490056856</v>
      </c>
      <c r="U18" s="2">
        <v>0</v>
      </c>
      <c r="W18" s="2">
        <v>0</v>
      </c>
      <c r="Y18" s="2">
        <v>37000</v>
      </c>
      <c r="AA18" s="2">
        <v>35900989900</v>
      </c>
      <c r="AC18" s="2">
        <v>86275</v>
      </c>
      <c r="AE18" s="2">
        <v>971001</v>
      </c>
      <c r="AG18" s="2">
        <v>83627577018</v>
      </c>
      <c r="AI18" s="2">
        <v>83712375769</v>
      </c>
      <c r="AK18" s="10">
        <v>7.8338364133139216E-2</v>
      </c>
    </row>
    <row r="19" spans="1:37">
      <c r="A19" s="1" t="s">
        <v>88</v>
      </c>
      <c r="C19" s="1" t="s">
        <v>59</v>
      </c>
      <c r="E19" s="1" t="s">
        <v>59</v>
      </c>
      <c r="G19" s="1" t="s">
        <v>89</v>
      </c>
      <c r="I19" s="1" t="s">
        <v>90</v>
      </c>
      <c r="K19" s="2">
        <v>15</v>
      </c>
      <c r="M19" s="2">
        <v>15</v>
      </c>
      <c r="O19" s="2">
        <v>9400</v>
      </c>
      <c r="Q19" s="2">
        <v>7177404547</v>
      </c>
      <c r="S19" s="2">
        <v>8963465572</v>
      </c>
      <c r="U19" s="2">
        <v>0</v>
      </c>
      <c r="W19" s="2">
        <v>0</v>
      </c>
      <c r="Y19" s="2">
        <v>0</v>
      </c>
      <c r="AA19" s="2">
        <v>0</v>
      </c>
      <c r="AC19" s="2">
        <v>9400</v>
      </c>
      <c r="AE19" s="2">
        <v>949022</v>
      </c>
      <c r="AG19" s="2">
        <v>7177404547</v>
      </c>
      <c r="AI19" s="2">
        <v>8914339215</v>
      </c>
      <c r="AK19" s="10">
        <v>8.3420730210549895E-3</v>
      </c>
    </row>
    <row r="20" spans="1:37">
      <c r="A20" s="1" t="s">
        <v>91</v>
      </c>
      <c r="C20" s="1" t="s">
        <v>59</v>
      </c>
      <c r="E20" s="1" t="s">
        <v>59</v>
      </c>
      <c r="G20" s="1" t="s">
        <v>92</v>
      </c>
      <c r="I20" s="1" t="s">
        <v>93</v>
      </c>
      <c r="K20" s="2">
        <v>18</v>
      </c>
      <c r="M20" s="2">
        <v>18</v>
      </c>
      <c r="O20" s="2">
        <v>1000</v>
      </c>
      <c r="Q20" s="2">
        <v>930674250</v>
      </c>
      <c r="S20" s="2">
        <v>929325750</v>
      </c>
      <c r="U20" s="2">
        <v>0</v>
      </c>
      <c r="W20" s="2">
        <v>0</v>
      </c>
      <c r="Y20" s="2">
        <v>0</v>
      </c>
      <c r="AA20" s="2">
        <v>0</v>
      </c>
      <c r="AC20" s="2">
        <v>1000</v>
      </c>
      <c r="AE20" s="2">
        <v>930000</v>
      </c>
      <c r="AG20" s="2">
        <v>930674250</v>
      </c>
      <c r="AI20" s="2">
        <v>929325750</v>
      </c>
      <c r="AK20" s="10">
        <v>8.6966662136905165E-4</v>
      </c>
    </row>
    <row r="21" spans="1:37">
      <c r="A21" s="1" t="s">
        <v>94</v>
      </c>
      <c r="C21" s="1" t="s">
        <v>59</v>
      </c>
      <c r="E21" s="1" t="s">
        <v>59</v>
      </c>
      <c r="G21" s="1" t="s">
        <v>95</v>
      </c>
      <c r="I21" s="1" t="s">
        <v>96</v>
      </c>
      <c r="K21" s="2">
        <v>0</v>
      </c>
      <c r="M21" s="2">
        <v>0</v>
      </c>
      <c r="O21" s="2">
        <v>0</v>
      </c>
      <c r="Q21" s="2">
        <v>0</v>
      </c>
      <c r="S21" s="2">
        <v>0</v>
      </c>
      <c r="U21" s="2">
        <v>5093</v>
      </c>
      <c r="W21" s="2">
        <v>4461719496</v>
      </c>
      <c r="Y21" s="2">
        <v>4.1752943137352517E-3</v>
      </c>
      <c r="AA21" s="2">
        <v>0</v>
      </c>
      <c r="AC21" s="2">
        <v>5093</v>
      </c>
      <c r="AE21" s="2">
        <v>881732</v>
      </c>
      <c r="AG21" s="2">
        <v>4461719496</v>
      </c>
      <c r="AI21" s="2">
        <v>4487405346</v>
      </c>
      <c r="AK21" s="10">
        <v>4.1993312312386052E-3</v>
      </c>
    </row>
    <row r="22" spans="1:37" ht="22.5" thickBot="1">
      <c r="Q22" s="9">
        <f>SUM(Q9:Q21)</f>
        <v>554319378913</v>
      </c>
      <c r="S22" s="9">
        <f>SUM(S9:S21)</f>
        <v>572438573408</v>
      </c>
      <c r="W22" s="9">
        <f>SUM(W9:W21)</f>
        <v>51974900745</v>
      </c>
      <c r="AA22" s="9">
        <f>SUM(AA9:AA21)</f>
        <v>157116729764</v>
      </c>
      <c r="AG22" s="9">
        <f>SUM(AG9:AG21)</f>
        <v>457548297169</v>
      </c>
      <c r="AI22" s="9">
        <f>SUM(AI9:AI21)</f>
        <v>472330028966</v>
      </c>
      <c r="AK22" s="13">
        <f>SUM(AK9:AK21)</f>
        <v>0.44200826293902601</v>
      </c>
    </row>
    <row r="23" spans="1:37" ht="22.5" thickTop="1">
      <c r="W23" s="10"/>
    </row>
    <row r="24" spans="1:37">
      <c r="W24" s="10"/>
    </row>
    <row r="25" spans="1:37">
      <c r="W25" s="10"/>
      <c r="AK25" s="2"/>
    </row>
    <row r="26" spans="1:37">
      <c r="W26" s="10"/>
    </row>
    <row r="27" spans="1:37">
      <c r="W27" s="10"/>
    </row>
    <row r="28" spans="1:37">
      <c r="W28" s="10"/>
    </row>
    <row r="29" spans="1:37">
      <c r="W29" s="10"/>
    </row>
    <row r="30" spans="1:37">
      <c r="W30" s="10"/>
    </row>
    <row r="31" spans="1:37">
      <c r="W31" s="10"/>
    </row>
    <row r="32" spans="1:37">
      <c r="W32" s="10"/>
    </row>
    <row r="33" spans="23:23">
      <c r="W33" s="10"/>
    </row>
    <row r="34" spans="23:23">
      <c r="W34" s="10"/>
    </row>
    <row r="35" spans="23:23">
      <c r="W35" s="10"/>
    </row>
    <row r="36" spans="23:23">
      <c r="W36" s="10"/>
    </row>
    <row r="37" spans="23:23">
      <c r="W37" s="10"/>
    </row>
    <row r="38" spans="23:23">
      <c r="W38" s="10"/>
    </row>
    <row r="39" spans="23:23">
      <c r="W39" s="10"/>
    </row>
    <row r="40" spans="23:23">
      <c r="W40" s="10"/>
    </row>
    <row r="41" spans="23:23">
      <c r="W41" s="10"/>
    </row>
    <row r="42" spans="23:23">
      <c r="W42" s="10"/>
    </row>
    <row r="43" spans="23:23">
      <c r="W43" s="10"/>
    </row>
    <row r="44" spans="23:23">
      <c r="W44" s="10"/>
    </row>
    <row r="45" spans="23:23">
      <c r="W45" s="10"/>
    </row>
    <row r="46" spans="23:23">
      <c r="W46" s="10"/>
    </row>
    <row r="47" spans="23:23">
      <c r="W47" s="10"/>
    </row>
    <row r="48" spans="23:23">
      <c r="W48" s="10"/>
    </row>
    <row r="49" spans="23:23">
      <c r="W49" s="10"/>
    </row>
    <row r="50" spans="23:23">
      <c r="W50" s="10"/>
    </row>
    <row r="51" spans="23:23">
      <c r="W51" s="10"/>
    </row>
    <row r="52" spans="23:23">
      <c r="W52" s="10"/>
    </row>
    <row r="53" spans="23:23">
      <c r="W53" s="10"/>
    </row>
    <row r="54" spans="23:23">
      <c r="W54" s="10"/>
    </row>
    <row r="55" spans="23:23">
      <c r="W55" s="10"/>
    </row>
    <row r="56" spans="23:23">
      <c r="W56" s="10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8"/>
  <sheetViews>
    <sheetView rightToLeft="1" workbookViewId="0">
      <selection activeCell="M21" sqref="M21"/>
    </sheetView>
  </sheetViews>
  <sheetFormatPr defaultRowHeight="21.75"/>
  <cols>
    <col min="1" max="1" width="24.2851562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7.140625" style="1" bestFit="1" customWidth="1"/>
    <col min="20" max="16384" width="9.140625" style="1"/>
  </cols>
  <sheetData>
    <row r="2" spans="1:19" ht="22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2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2.5">
      <c r="A6" s="24" t="s">
        <v>98</v>
      </c>
      <c r="C6" s="22" t="s">
        <v>114</v>
      </c>
      <c r="D6" s="22" t="s">
        <v>99</v>
      </c>
      <c r="E6" s="22" t="s">
        <v>99</v>
      </c>
      <c r="F6" s="22" t="s">
        <v>99</v>
      </c>
      <c r="G6" s="22" t="s">
        <v>99</v>
      </c>
      <c r="H6" s="22" t="s">
        <v>99</v>
      </c>
      <c r="I6" s="22" t="s">
        <v>99</v>
      </c>
      <c r="J6" s="12"/>
      <c r="K6" s="22" t="s">
        <v>196</v>
      </c>
      <c r="L6" s="12"/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</row>
    <row r="7" spans="1:19" ht="22.5">
      <c r="A7" s="22" t="s">
        <v>98</v>
      </c>
      <c r="C7" s="23" t="s">
        <v>100</v>
      </c>
      <c r="E7" s="23" t="s">
        <v>101</v>
      </c>
      <c r="G7" s="23" t="s">
        <v>102</v>
      </c>
      <c r="I7" s="22" t="s">
        <v>56</v>
      </c>
      <c r="J7" s="12"/>
      <c r="K7" s="23" t="s">
        <v>103</v>
      </c>
      <c r="L7" s="12"/>
      <c r="M7" s="23" t="s">
        <v>104</v>
      </c>
      <c r="N7" s="6"/>
      <c r="O7" s="23" t="s">
        <v>105</v>
      </c>
      <c r="Q7" s="23" t="s">
        <v>103</v>
      </c>
      <c r="S7" s="23" t="s">
        <v>97</v>
      </c>
    </row>
    <row r="8" spans="1:19">
      <c r="A8" s="1" t="s">
        <v>107</v>
      </c>
      <c r="C8" s="1" t="s">
        <v>108</v>
      </c>
      <c r="E8" s="1" t="s">
        <v>106</v>
      </c>
      <c r="G8" s="1" t="s">
        <v>109</v>
      </c>
      <c r="I8" s="1">
        <v>10</v>
      </c>
      <c r="K8" s="2">
        <v>48113830057</v>
      </c>
      <c r="M8" s="2">
        <v>225632430009</v>
      </c>
      <c r="N8" s="12"/>
      <c r="O8" s="2">
        <v>262438411678</v>
      </c>
      <c r="Q8" s="2">
        <v>11307848388</v>
      </c>
      <c r="S8" s="10">
        <v>1.0581928137195636E-2</v>
      </c>
    </row>
    <row r="9" spans="1:19">
      <c r="A9" s="1" t="s">
        <v>107</v>
      </c>
      <c r="C9" s="1" t="s">
        <v>110</v>
      </c>
      <c r="E9" s="1" t="s">
        <v>111</v>
      </c>
      <c r="G9" s="1" t="s">
        <v>112</v>
      </c>
      <c r="I9" s="1">
        <v>0</v>
      </c>
      <c r="K9" s="2">
        <v>400000</v>
      </c>
      <c r="M9" s="2">
        <v>41000000</v>
      </c>
      <c r="O9" s="2">
        <v>40900000</v>
      </c>
      <c r="Q9" s="2">
        <v>500000</v>
      </c>
      <c r="S9" s="10">
        <v>4.6790192855898574E-7</v>
      </c>
    </row>
    <row r="10" spans="1:19" ht="22.5" thickBot="1">
      <c r="K10" s="9">
        <f>SUM(K8:K9)</f>
        <v>48114230057</v>
      </c>
      <c r="M10" s="9">
        <f>SUM(M8:M9)</f>
        <v>225673430009</v>
      </c>
      <c r="O10" s="9">
        <f>SUM(O8:O9)</f>
        <v>262479311678</v>
      </c>
      <c r="Q10" s="9">
        <f>SUM(Q8:Q9)</f>
        <v>11308348388</v>
      </c>
      <c r="S10" s="13">
        <f>SUM(S8:S9)</f>
        <v>1.0582396039124194E-2</v>
      </c>
    </row>
    <row r="11" spans="1:19" ht="22.5" thickTop="1"/>
    <row r="13" spans="1:19">
      <c r="S13" s="2"/>
    </row>
    <row r="38" ht="22.5" customHeight="1"/>
  </sheetData>
  <mergeCells count="17"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rightToLeft="1" workbookViewId="0">
      <selection activeCell="E24" sqref="E24"/>
    </sheetView>
  </sheetViews>
  <sheetFormatPr defaultRowHeight="21.75"/>
  <cols>
    <col min="1" max="1" width="24.85546875" style="1" bestFit="1" customWidth="1"/>
    <col min="2" max="2" width="1" style="1" customWidth="1"/>
    <col min="3" max="3" width="17.285156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16384" width="9.140625" style="1"/>
  </cols>
  <sheetData>
    <row r="2" spans="1:7" ht="22.5">
      <c r="A2" s="20" t="s">
        <v>0</v>
      </c>
      <c r="B2" s="20"/>
      <c r="C2" s="20"/>
      <c r="D2" s="20"/>
      <c r="E2" s="20"/>
      <c r="F2" s="20"/>
      <c r="G2" s="20"/>
    </row>
    <row r="3" spans="1:7" ht="22.5">
      <c r="A3" s="20" t="s">
        <v>113</v>
      </c>
      <c r="B3" s="20"/>
      <c r="C3" s="20"/>
      <c r="D3" s="20"/>
      <c r="E3" s="20"/>
      <c r="F3" s="20"/>
      <c r="G3" s="20"/>
    </row>
    <row r="4" spans="1:7" ht="22.5">
      <c r="A4" s="20" t="s">
        <v>2</v>
      </c>
      <c r="B4" s="20"/>
      <c r="C4" s="20"/>
      <c r="D4" s="20"/>
      <c r="E4" s="20"/>
      <c r="F4" s="20"/>
      <c r="G4" s="20"/>
    </row>
    <row r="6" spans="1:7" ht="22.5">
      <c r="A6" s="22" t="s">
        <v>117</v>
      </c>
      <c r="C6" s="22" t="s">
        <v>103</v>
      </c>
      <c r="D6" s="12"/>
      <c r="E6" s="22" t="s">
        <v>183</v>
      </c>
      <c r="F6" s="12"/>
      <c r="G6" s="22" t="s">
        <v>13</v>
      </c>
    </row>
    <row r="7" spans="1:7">
      <c r="A7" s="12" t="s">
        <v>193</v>
      </c>
      <c r="C7" s="4">
        <f>'سرمایه‌گذاری در سهام '!I52</f>
        <v>85720156867</v>
      </c>
      <c r="D7" s="12"/>
      <c r="E7" s="15">
        <f>C7/$C$11</f>
        <v>0.91764709539294986</v>
      </c>
      <c r="F7" s="12"/>
      <c r="G7" s="15">
        <v>8.0217253428896171E-2</v>
      </c>
    </row>
    <row r="8" spans="1:7">
      <c r="A8" s="12" t="s">
        <v>194</v>
      </c>
      <c r="C8" s="14">
        <f>'سرمایه‌گذاری در اوراق بهادار '!I38</f>
        <v>7671699955</v>
      </c>
      <c r="E8" s="16">
        <f t="shared" ref="E8:E10" si="0">C8/$C$11</f>
        <v>8.2126695024074964E-2</v>
      </c>
      <c r="G8" s="16">
        <v>7.1792064085407677E-3</v>
      </c>
    </row>
    <row r="9" spans="1:7">
      <c r="A9" s="12" t="s">
        <v>195</v>
      </c>
      <c r="B9" s="12"/>
      <c r="C9" s="14">
        <f>'درآمد سپرده بانکی '!E9</f>
        <v>66277983</v>
      </c>
      <c r="D9" s="12"/>
      <c r="E9" s="16">
        <f t="shared" si="0"/>
        <v>7.095157173221101E-4</v>
      </c>
      <c r="F9" s="12"/>
      <c r="G9" s="16">
        <v>6.2023192133399345E-5</v>
      </c>
    </row>
    <row r="10" spans="1:7">
      <c r="A10" s="1" t="s">
        <v>191</v>
      </c>
      <c r="C10" s="2">
        <f>'سایر درآمدها '!C10</f>
        <v>-45147070</v>
      </c>
      <c r="E10" s="16">
        <f t="shared" si="0"/>
        <v>-4.8330613434692966E-4</v>
      </c>
      <c r="G10" s="16">
        <v>-4.2248802243575057E-5</v>
      </c>
    </row>
    <row r="11" spans="1:7" ht="22.5" thickBot="1">
      <c r="C11" s="9">
        <f>SUM(C7:C10)</f>
        <v>93412987735</v>
      </c>
      <c r="E11" s="17">
        <f>SUM(E7:E10)</f>
        <v>1</v>
      </c>
      <c r="G11" s="13">
        <f>SUM(G7:G10)</f>
        <v>8.7416234227326764E-2</v>
      </c>
    </row>
    <row r="12" spans="1:7" ht="22.5" thickTop="1"/>
    <row r="15" spans="1:7">
      <c r="G15" s="2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"/>
  <sheetViews>
    <sheetView rightToLeft="1" workbookViewId="0">
      <selection activeCell="M18" sqref="M18"/>
    </sheetView>
  </sheetViews>
  <sheetFormatPr defaultRowHeight="21.75"/>
  <cols>
    <col min="1" max="1" width="36.5703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16384" width="9.140625" style="1"/>
  </cols>
  <sheetData>
    <row r="2" spans="1:19" ht="22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>
      <c r="A3" s="20" t="s">
        <v>113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2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2.5">
      <c r="A6" s="24" t="s">
        <v>114</v>
      </c>
      <c r="B6" s="20" t="s">
        <v>114</v>
      </c>
      <c r="C6" s="22"/>
      <c r="D6" s="22" t="s">
        <v>114</v>
      </c>
      <c r="E6" s="22" t="s">
        <v>114</v>
      </c>
      <c r="F6" s="22" t="s">
        <v>114</v>
      </c>
      <c r="G6" s="22" t="s">
        <v>114</v>
      </c>
      <c r="I6" s="22" t="s">
        <v>115</v>
      </c>
      <c r="J6" s="22" t="s">
        <v>115</v>
      </c>
      <c r="K6" s="22" t="s">
        <v>115</v>
      </c>
      <c r="L6" s="22" t="s">
        <v>115</v>
      </c>
      <c r="M6" s="22" t="s">
        <v>115</v>
      </c>
      <c r="N6" s="12"/>
      <c r="O6" s="22" t="s">
        <v>116</v>
      </c>
      <c r="P6" s="22" t="s">
        <v>116</v>
      </c>
      <c r="Q6" s="22" t="s">
        <v>116</v>
      </c>
      <c r="R6" s="22" t="s">
        <v>116</v>
      </c>
      <c r="S6" s="22" t="s">
        <v>116</v>
      </c>
    </row>
    <row r="7" spans="1:19" ht="22.5">
      <c r="A7" s="22" t="s">
        <v>117</v>
      </c>
      <c r="C7" s="23" t="s">
        <v>118</v>
      </c>
      <c r="E7" s="23" t="s">
        <v>55</v>
      </c>
      <c r="G7" s="23" t="s">
        <v>56</v>
      </c>
      <c r="I7" s="23" t="s">
        <v>119</v>
      </c>
      <c r="J7" s="6"/>
      <c r="K7" s="23" t="s">
        <v>120</v>
      </c>
      <c r="M7" s="23" t="s">
        <v>121</v>
      </c>
      <c r="N7" s="12"/>
      <c r="O7" s="22" t="s">
        <v>119</v>
      </c>
      <c r="Q7" s="23" t="s">
        <v>120</v>
      </c>
      <c r="S7" s="23" t="s">
        <v>121</v>
      </c>
    </row>
    <row r="8" spans="1:19">
      <c r="A8" s="1" t="s">
        <v>91</v>
      </c>
      <c r="C8" s="12" t="s">
        <v>123</v>
      </c>
      <c r="D8" s="12"/>
      <c r="E8" s="12" t="s">
        <v>93</v>
      </c>
      <c r="F8" s="12"/>
      <c r="G8" s="14">
        <v>18</v>
      </c>
      <c r="H8" s="12"/>
      <c r="I8" s="14">
        <v>14068745</v>
      </c>
      <c r="J8" s="12"/>
      <c r="K8" s="12" t="s">
        <v>123</v>
      </c>
      <c r="L8" s="12"/>
      <c r="M8" s="14">
        <v>14068745</v>
      </c>
      <c r="N8" s="12"/>
      <c r="O8" s="14">
        <v>14990880</v>
      </c>
      <c r="P8" s="12"/>
      <c r="Q8" s="12" t="s">
        <v>123</v>
      </c>
      <c r="R8" s="12"/>
      <c r="S8" s="14">
        <v>14990880</v>
      </c>
    </row>
    <row r="9" spans="1:19">
      <c r="A9" s="1" t="s">
        <v>85</v>
      </c>
      <c r="C9" s="1" t="s">
        <v>123</v>
      </c>
      <c r="E9" s="1" t="s">
        <v>87</v>
      </c>
      <c r="G9" s="2">
        <v>16</v>
      </c>
      <c r="I9" s="2">
        <v>1579288854</v>
      </c>
      <c r="K9" s="1" t="s">
        <v>123</v>
      </c>
      <c r="M9" s="2">
        <v>1579288854</v>
      </c>
      <c r="O9" s="2">
        <v>3587457200</v>
      </c>
      <c r="Q9" s="1" t="s">
        <v>123</v>
      </c>
      <c r="S9" s="2">
        <v>3587457200</v>
      </c>
    </row>
    <row r="10" spans="1:19">
      <c r="A10" s="1" t="s">
        <v>88</v>
      </c>
      <c r="C10" s="1" t="s">
        <v>123</v>
      </c>
      <c r="E10" s="1" t="s">
        <v>90</v>
      </c>
      <c r="G10" s="14">
        <v>15</v>
      </c>
      <c r="I10" s="2">
        <v>112975735</v>
      </c>
      <c r="K10" s="1" t="s">
        <v>123</v>
      </c>
      <c r="M10" s="2">
        <v>112975735</v>
      </c>
      <c r="O10" s="2">
        <v>1073354451</v>
      </c>
      <c r="Q10" s="1" t="s">
        <v>123</v>
      </c>
      <c r="S10" s="2">
        <v>1073354451</v>
      </c>
    </row>
    <row r="11" spans="1:19">
      <c r="A11" s="1" t="s">
        <v>58</v>
      </c>
      <c r="C11" s="1" t="s">
        <v>123</v>
      </c>
      <c r="E11" s="12" t="s">
        <v>61</v>
      </c>
      <c r="G11" s="12">
        <v>20</v>
      </c>
      <c r="I11" s="2">
        <v>932082041</v>
      </c>
      <c r="K11" s="12">
        <f>SUM(K8:K10)</f>
        <v>0</v>
      </c>
      <c r="M11" s="2">
        <v>932082041</v>
      </c>
      <c r="O11" s="14">
        <v>1783513206</v>
      </c>
      <c r="Q11" s="1" t="s">
        <v>123</v>
      </c>
      <c r="S11" s="2">
        <v>1783513206</v>
      </c>
    </row>
    <row r="12" spans="1:19">
      <c r="A12" s="1" t="s">
        <v>107</v>
      </c>
      <c r="C12" s="2">
        <v>1</v>
      </c>
      <c r="E12" s="1" t="s">
        <v>123</v>
      </c>
      <c r="G12" s="12"/>
      <c r="I12" s="2">
        <v>66277983</v>
      </c>
      <c r="K12" s="2">
        <v>0</v>
      </c>
      <c r="M12" s="2">
        <v>66277983</v>
      </c>
      <c r="O12" s="2">
        <v>778500194</v>
      </c>
      <c r="Q12" s="2">
        <v>0</v>
      </c>
      <c r="S12" s="2">
        <v>778500194</v>
      </c>
    </row>
    <row r="13" spans="1:19" ht="22.5" thickBot="1">
      <c r="I13" s="9">
        <f>SUM(I8:I12)</f>
        <v>2704693358</v>
      </c>
      <c r="K13" s="9">
        <f>SUM(K12)</f>
        <v>0</v>
      </c>
      <c r="M13" s="9">
        <f>SUM(M8:M12)</f>
        <v>2704693358</v>
      </c>
      <c r="O13" s="9">
        <f>SUM(O12)</f>
        <v>778500194</v>
      </c>
      <c r="Q13" s="9">
        <f>SUM(Q12)</f>
        <v>0</v>
      </c>
      <c r="S13" s="9">
        <f>SUM(S8:S12)</f>
        <v>7237815931</v>
      </c>
    </row>
    <row r="14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6"/>
  <sheetViews>
    <sheetView rightToLeft="1" workbookViewId="0">
      <selection activeCell="I41" sqref="I41"/>
    </sheetView>
  </sheetViews>
  <sheetFormatPr defaultRowHeight="21.75"/>
  <cols>
    <col min="1" max="1" width="26.5703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9.140625" style="1" bestFit="1" customWidth="1"/>
    <col min="20" max="16384" width="9.140625" style="1"/>
  </cols>
  <sheetData>
    <row r="2" spans="1:19" ht="22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2.5">
      <c r="A3" s="20" t="s">
        <v>113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2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2.5">
      <c r="A6" s="24" t="s">
        <v>3</v>
      </c>
      <c r="C6" s="22" t="s">
        <v>114</v>
      </c>
      <c r="D6" s="22" t="s">
        <v>142</v>
      </c>
      <c r="E6" s="22" t="s">
        <v>142</v>
      </c>
      <c r="F6" s="22" t="s">
        <v>142</v>
      </c>
      <c r="G6" s="22" t="s">
        <v>142</v>
      </c>
      <c r="I6" s="22" t="s">
        <v>115</v>
      </c>
      <c r="J6" s="22" t="s">
        <v>115</v>
      </c>
      <c r="K6" s="22" t="s">
        <v>115</v>
      </c>
      <c r="L6" s="22" t="s">
        <v>115</v>
      </c>
      <c r="M6" s="22" t="s">
        <v>115</v>
      </c>
      <c r="N6" s="12"/>
      <c r="O6" s="22" t="s">
        <v>116</v>
      </c>
      <c r="P6" s="22" t="s">
        <v>116</v>
      </c>
      <c r="Q6" s="22" t="s">
        <v>116</v>
      </c>
      <c r="R6" s="22" t="s">
        <v>116</v>
      </c>
      <c r="S6" s="22" t="s">
        <v>116</v>
      </c>
    </row>
    <row r="7" spans="1:19" ht="22.5">
      <c r="A7" s="22" t="s">
        <v>3</v>
      </c>
      <c r="C7" s="23" t="s">
        <v>143</v>
      </c>
      <c r="E7" s="23" t="s">
        <v>144</v>
      </c>
      <c r="G7" s="23" t="s">
        <v>145</v>
      </c>
      <c r="I7" s="23" t="s">
        <v>146</v>
      </c>
      <c r="J7" s="7"/>
      <c r="K7" s="23" t="s">
        <v>120</v>
      </c>
      <c r="M7" s="23" t="s">
        <v>147</v>
      </c>
      <c r="N7" s="12"/>
      <c r="O7" s="22" t="s">
        <v>146</v>
      </c>
      <c r="Q7" s="23" t="s">
        <v>120</v>
      </c>
      <c r="S7" s="23" t="s">
        <v>147</v>
      </c>
    </row>
    <row r="8" spans="1:19">
      <c r="A8" s="12" t="s">
        <v>33</v>
      </c>
      <c r="C8" s="12" t="s">
        <v>148</v>
      </c>
      <c r="E8" s="14">
        <v>550000</v>
      </c>
      <c r="G8" s="14">
        <v>1000</v>
      </c>
      <c r="I8" s="4">
        <v>0</v>
      </c>
      <c r="K8" s="4">
        <v>0</v>
      </c>
      <c r="M8" s="4">
        <v>0</v>
      </c>
      <c r="O8" s="4">
        <v>550000000</v>
      </c>
      <c r="Q8" s="14">
        <v>0</v>
      </c>
      <c r="S8" s="14">
        <v>550000000</v>
      </c>
    </row>
    <row r="9" spans="1:19">
      <c r="A9" s="12" t="s">
        <v>45</v>
      </c>
      <c r="B9" s="12"/>
      <c r="C9" s="12" t="s">
        <v>149</v>
      </c>
      <c r="D9" s="12"/>
      <c r="E9" s="14">
        <v>817965</v>
      </c>
      <c r="F9" s="12"/>
      <c r="G9" s="14">
        <v>2000</v>
      </c>
      <c r="H9" s="12"/>
      <c r="I9" s="14">
        <v>1635930000</v>
      </c>
      <c r="J9" s="12"/>
      <c r="K9" s="14">
        <v>229299965</v>
      </c>
      <c r="L9" s="12"/>
      <c r="M9" s="14">
        <v>1406630035</v>
      </c>
      <c r="N9" s="12"/>
      <c r="O9" s="14">
        <v>1635930000</v>
      </c>
      <c r="P9" s="12"/>
      <c r="Q9" s="14">
        <v>229299965</v>
      </c>
      <c r="R9" s="12"/>
      <c r="S9" s="14">
        <v>1406630035</v>
      </c>
    </row>
    <row r="10" spans="1:19">
      <c r="A10" s="12" t="s">
        <v>29</v>
      </c>
      <c r="B10" s="12"/>
      <c r="C10" s="12" t="s">
        <v>150</v>
      </c>
      <c r="D10" s="12"/>
      <c r="E10" s="14">
        <v>4000000</v>
      </c>
      <c r="F10" s="12"/>
      <c r="G10" s="14">
        <v>400</v>
      </c>
      <c r="H10" s="12"/>
      <c r="I10" s="14">
        <v>0</v>
      </c>
      <c r="J10" s="12"/>
      <c r="K10" s="14">
        <v>0</v>
      </c>
      <c r="L10" s="12"/>
      <c r="M10" s="14">
        <v>0</v>
      </c>
      <c r="N10" s="12"/>
      <c r="O10" s="14">
        <v>1600000000</v>
      </c>
      <c r="P10" s="12"/>
      <c r="Q10" s="14">
        <v>0</v>
      </c>
      <c r="R10" s="12"/>
      <c r="S10" s="14">
        <v>1600000000</v>
      </c>
    </row>
    <row r="11" spans="1:19">
      <c r="A11" s="1" t="s">
        <v>41</v>
      </c>
      <c r="C11" s="1" t="s">
        <v>151</v>
      </c>
      <c r="E11" s="2">
        <v>11000000</v>
      </c>
      <c r="G11" s="2">
        <v>150</v>
      </c>
      <c r="I11" s="2">
        <v>0</v>
      </c>
      <c r="K11" s="2">
        <v>0</v>
      </c>
      <c r="M11" s="2">
        <v>0</v>
      </c>
      <c r="O11" s="2">
        <v>1650000000</v>
      </c>
      <c r="Q11" s="2">
        <v>0</v>
      </c>
      <c r="S11" s="2">
        <v>1650000000</v>
      </c>
    </row>
    <row r="12" spans="1:19">
      <c r="A12" s="1" t="s">
        <v>26</v>
      </c>
      <c r="C12" s="1" t="s">
        <v>152</v>
      </c>
      <c r="E12" s="2">
        <v>4000000</v>
      </c>
      <c r="G12" s="2">
        <v>840</v>
      </c>
      <c r="I12" s="2">
        <v>0</v>
      </c>
      <c r="K12" s="2">
        <v>0</v>
      </c>
      <c r="M12" s="2">
        <v>0</v>
      </c>
      <c r="O12" s="2">
        <v>3360000000</v>
      </c>
      <c r="Q12" s="2">
        <v>0</v>
      </c>
      <c r="S12" s="2">
        <v>3360000000</v>
      </c>
    </row>
    <row r="13" spans="1:19">
      <c r="A13" s="1" t="s">
        <v>42</v>
      </c>
      <c r="C13" s="1" t="s">
        <v>153</v>
      </c>
      <c r="E13" s="2">
        <v>400000</v>
      </c>
      <c r="G13" s="2">
        <v>450</v>
      </c>
      <c r="I13" s="2">
        <v>0</v>
      </c>
      <c r="K13" s="2">
        <v>0</v>
      </c>
      <c r="M13" s="2">
        <v>0</v>
      </c>
      <c r="O13" s="2">
        <v>180000000</v>
      </c>
      <c r="Q13" s="2">
        <v>4566088</v>
      </c>
      <c r="S13" s="2">
        <v>175433912</v>
      </c>
    </row>
    <row r="14" spans="1:19">
      <c r="A14" s="1" t="s">
        <v>37</v>
      </c>
      <c r="C14" s="1" t="s">
        <v>154</v>
      </c>
      <c r="E14" s="2">
        <v>3150000</v>
      </c>
      <c r="G14" s="2">
        <v>25</v>
      </c>
      <c r="I14" s="2">
        <v>0</v>
      </c>
      <c r="K14" s="2">
        <v>0</v>
      </c>
      <c r="M14" s="2">
        <v>0</v>
      </c>
      <c r="O14" s="2">
        <v>78750000</v>
      </c>
      <c r="Q14" s="2">
        <v>1585570</v>
      </c>
      <c r="S14" s="2">
        <v>77164430</v>
      </c>
    </row>
    <row r="15" spans="1:19">
      <c r="A15" s="1" t="s">
        <v>35</v>
      </c>
      <c r="C15" s="1" t="s">
        <v>155</v>
      </c>
      <c r="E15" s="2">
        <v>1100000</v>
      </c>
      <c r="G15" s="2">
        <v>1650</v>
      </c>
      <c r="I15" s="2">
        <v>0</v>
      </c>
      <c r="K15" s="2">
        <v>0</v>
      </c>
      <c r="M15" s="2">
        <v>0</v>
      </c>
      <c r="O15" s="2">
        <v>1815000000</v>
      </c>
      <c r="Q15" s="2">
        <v>37736419</v>
      </c>
      <c r="S15" s="2">
        <v>1777263581</v>
      </c>
    </row>
    <row r="16" spans="1:19">
      <c r="A16" s="1" t="s">
        <v>19</v>
      </c>
      <c r="C16" s="1" t="s">
        <v>156</v>
      </c>
      <c r="E16" s="2">
        <v>1800000</v>
      </c>
      <c r="G16" s="2">
        <v>800</v>
      </c>
      <c r="I16" s="2">
        <v>0</v>
      </c>
      <c r="K16" s="2">
        <v>0</v>
      </c>
      <c r="M16" s="2">
        <v>0</v>
      </c>
      <c r="O16" s="2">
        <v>1440000000</v>
      </c>
      <c r="Q16" s="2">
        <v>0</v>
      </c>
      <c r="S16" s="2">
        <v>1440000000</v>
      </c>
    </row>
    <row r="17" spans="1:19">
      <c r="A17" s="1" t="s">
        <v>16</v>
      </c>
      <c r="C17" s="1" t="s">
        <v>157</v>
      </c>
      <c r="E17" s="2">
        <v>1200000</v>
      </c>
      <c r="G17" s="2">
        <v>247</v>
      </c>
      <c r="I17" s="2">
        <v>0</v>
      </c>
      <c r="K17" s="2">
        <v>0</v>
      </c>
      <c r="M17" s="2">
        <v>0</v>
      </c>
      <c r="O17" s="2">
        <v>296400000</v>
      </c>
      <c r="Q17" s="2">
        <v>0</v>
      </c>
      <c r="S17" s="2">
        <v>296400000</v>
      </c>
    </row>
    <row r="18" spans="1:19">
      <c r="A18" s="1" t="s">
        <v>34</v>
      </c>
      <c r="C18" s="1" t="s">
        <v>133</v>
      </c>
      <c r="E18" s="2">
        <v>10000001</v>
      </c>
      <c r="G18" s="2">
        <v>300</v>
      </c>
      <c r="I18" s="2">
        <v>0</v>
      </c>
      <c r="K18" s="2">
        <v>0</v>
      </c>
      <c r="M18" s="2">
        <v>0</v>
      </c>
      <c r="O18" s="2">
        <v>3000001569</v>
      </c>
      <c r="Q18" s="2">
        <v>0</v>
      </c>
      <c r="S18" s="2">
        <v>3000001569</v>
      </c>
    </row>
    <row r="19" spans="1:19">
      <c r="A19" s="1" t="s">
        <v>36</v>
      </c>
      <c r="C19" s="1" t="s">
        <v>158</v>
      </c>
      <c r="E19" s="2">
        <v>800000</v>
      </c>
      <c r="G19" s="2">
        <v>1000</v>
      </c>
      <c r="I19" s="2">
        <v>0</v>
      </c>
      <c r="K19" s="2">
        <v>0</v>
      </c>
      <c r="M19" s="2">
        <v>0</v>
      </c>
      <c r="O19" s="2">
        <v>800000000</v>
      </c>
      <c r="Q19" s="2">
        <v>0</v>
      </c>
      <c r="S19" s="2">
        <v>800000000</v>
      </c>
    </row>
    <row r="20" spans="1:19">
      <c r="A20" s="1" t="s">
        <v>40</v>
      </c>
      <c r="C20" s="1" t="s">
        <v>159</v>
      </c>
      <c r="E20" s="2">
        <v>549784</v>
      </c>
      <c r="G20" s="2">
        <v>4400</v>
      </c>
      <c r="I20" s="2">
        <v>0</v>
      </c>
      <c r="K20" s="2">
        <v>0</v>
      </c>
      <c r="M20" s="2">
        <v>0</v>
      </c>
      <c r="O20" s="2">
        <v>2419049600</v>
      </c>
      <c r="Q20" s="2">
        <v>24600504</v>
      </c>
      <c r="S20" s="2">
        <v>2394449096</v>
      </c>
    </row>
    <row r="21" spans="1:19">
      <c r="A21" s="1" t="s">
        <v>22</v>
      </c>
      <c r="C21" s="1" t="s">
        <v>159</v>
      </c>
      <c r="E21" s="2">
        <v>231997</v>
      </c>
      <c r="G21" s="2">
        <v>14600</v>
      </c>
      <c r="I21" s="2">
        <v>0</v>
      </c>
      <c r="K21" s="2">
        <v>0</v>
      </c>
      <c r="M21" s="2">
        <v>0</v>
      </c>
      <c r="O21" s="2">
        <v>3387156200</v>
      </c>
      <c r="Q21" s="2">
        <v>0</v>
      </c>
      <c r="S21" s="2">
        <v>3387156200</v>
      </c>
    </row>
    <row r="22" spans="1:19">
      <c r="A22" s="1" t="s">
        <v>160</v>
      </c>
      <c r="C22" s="1" t="s">
        <v>158</v>
      </c>
      <c r="E22" s="2">
        <v>2400000</v>
      </c>
      <c r="G22" s="2">
        <v>320</v>
      </c>
      <c r="I22" s="2">
        <v>0</v>
      </c>
      <c r="K22" s="2">
        <v>0</v>
      </c>
      <c r="M22" s="2">
        <v>0</v>
      </c>
      <c r="O22" s="2">
        <v>768000000</v>
      </c>
      <c r="Q22" s="2">
        <v>0</v>
      </c>
      <c r="S22" s="2">
        <v>768000000</v>
      </c>
    </row>
    <row r="23" spans="1:19">
      <c r="A23" s="1" t="s">
        <v>21</v>
      </c>
      <c r="C23" s="1" t="s">
        <v>161</v>
      </c>
      <c r="E23" s="2">
        <v>330000</v>
      </c>
      <c r="G23" s="2">
        <v>2080</v>
      </c>
      <c r="I23" s="2">
        <v>686400000</v>
      </c>
      <c r="K23" s="2">
        <v>97596240</v>
      </c>
      <c r="M23" s="2">
        <v>588803760</v>
      </c>
      <c r="O23" s="2">
        <v>686400000</v>
      </c>
      <c r="Q23" s="2">
        <v>97596240</v>
      </c>
      <c r="S23" s="2">
        <v>588803760</v>
      </c>
    </row>
    <row r="24" spans="1:19">
      <c r="A24" s="1" t="s">
        <v>27</v>
      </c>
      <c r="C24" s="1" t="s">
        <v>131</v>
      </c>
      <c r="E24" s="2">
        <v>3000000</v>
      </c>
      <c r="G24" s="2">
        <v>400</v>
      </c>
      <c r="I24" s="2">
        <v>0</v>
      </c>
      <c r="K24" s="2">
        <v>0</v>
      </c>
      <c r="M24" s="2">
        <v>0</v>
      </c>
      <c r="O24" s="2">
        <v>1200000000</v>
      </c>
      <c r="Q24" s="2">
        <v>0</v>
      </c>
      <c r="S24" s="2">
        <v>1200000000</v>
      </c>
    </row>
    <row r="25" spans="1:19">
      <c r="A25" s="1" t="s">
        <v>28</v>
      </c>
      <c r="C25" s="1" t="s">
        <v>162</v>
      </c>
      <c r="E25" s="2">
        <v>1800000</v>
      </c>
      <c r="G25" s="2">
        <v>200</v>
      </c>
      <c r="I25" s="2">
        <v>0</v>
      </c>
      <c r="K25" s="2">
        <v>0</v>
      </c>
      <c r="M25" s="2">
        <v>0</v>
      </c>
      <c r="O25" s="2">
        <v>360000000</v>
      </c>
      <c r="Q25" s="2">
        <v>0</v>
      </c>
      <c r="S25" s="2">
        <v>360000000</v>
      </c>
    </row>
    <row r="26" spans="1:19">
      <c r="A26" s="1" t="s">
        <v>23</v>
      </c>
      <c r="C26" s="1" t="s">
        <v>163</v>
      </c>
      <c r="E26" s="2">
        <v>1500000</v>
      </c>
      <c r="G26" s="2">
        <v>700</v>
      </c>
      <c r="I26" s="2">
        <v>0</v>
      </c>
      <c r="K26" s="2">
        <v>0</v>
      </c>
      <c r="M26" s="2">
        <v>0</v>
      </c>
      <c r="O26" s="2">
        <v>1050000000</v>
      </c>
      <c r="Q26" s="2">
        <v>0</v>
      </c>
      <c r="S26" s="2">
        <v>1050000000</v>
      </c>
    </row>
    <row r="27" spans="1:19">
      <c r="A27" s="1" t="s">
        <v>39</v>
      </c>
      <c r="C27" s="1" t="s">
        <v>164</v>
      </c>
      <c r="E27" s="2">
        <v>3800000</v>
      </c>
      <c r="G27" s="2">
        <v>1500</v>
      </c>
      <c r="I27" s="2">
        <v>0</v>
      </c>
      <c r="K27" s="2">
        <v>0</v>
      </c>
      <c r="M27" s="2">
        <v>0</v>
      </c>
      <c r="O27" s="2">
        <v>5700000000</v>
      </c>
      <c r="Q27" s="2">
        <v>0</v>
      </c>
      <c r="S27" s="2">
        <v>5700000000</v>
      </c>
    </row>
    <row r="28" spans="1:19">
      <c r="A28" s="1" t="s">
        <v>18</v>
      </c>
      <c r="C28" s="1" t="s">
        <v>165</v>
      </c>
      <c r="E28" s="2">
        <v>1200000</v>
      </c>
      <c r="G28" s="2">
        <v>200</v>
      </c>
      <c r="I28" s="2">
        <v>0</v>
      </c>
      <c r="K28" s="2">
        <v>0</v>
      </c>
      <c r="M28" s="2">
        <v>0</v>
      </c>
      <c r="O28" s="2">
        <v>240000000</v>
      </c>
      <c r="Q28" s="2">
        <v>0</v>
      </c>
      <c r="S28" s="2">
        <v>240000000</v>
      </c>
    </row>
    <row r="29" spans="1:19">
      <c r="A29" s="1" t="s">
        <v>166</v>
      </c>
      <c r="C29" s="1" t="s">
        <v>167</v>
      </c>
      <c r="E29" s="2">
        <v>2776402</v>
      </c>
      <c r="G29" s="2">
        <v>600</v>
      </c>
      <c r="I29" s="2">
        <v>0</v>
      </c>
      <c r="K29" s="2">
        <v>0</v>
      </c>
      <c r="M29" s="2">
        <v>0</v>
      </c>
      <c r="O29" s="2">
        <v>1665841200</v>
      </c>
      <c r="Q29" s="2">
        <v>0</v>
      </c>
      <c r="S29" s="2">
        <v>1665841200</v>
      </c>
    </row>
    <row r="30" spans="1:19">
      <c r="A30" s="1" t="s">
        <v>20</v>
      </c>
      <c r="C30" s="1" t="s">
        <v>156</v>
      </c>
      <c r="E30" s="2">
        <v>474982</v>
      </c>
      <c r="G30" s="2">
        <v>9300</v>
      </c>
      <c r="I30" s="2">
        <v>0</v>
      </c>
      <c r="K30" s="2">
        <v>0</v>
      </c>
      <c r="M30" s="2">
        <v>0</v>
      </c>
      <c r="O30" s="2">
        <v>4417332600</v>
      </c>
      <c r="Q30" s="2">
        <v>0</v>
      </c>
      <c r="S30" s="2">
        <v>4417332600</v>
      </c>
    </row>
    <row r="31" spans="1:19" ht="22.5" thickBot="1">
      <c r="I31" s="9">
        <f>SUM(I8:I30)</f>
        <v>2322330000</v>
      </c>
      <c r="K31" s="9">
        <f>SUM(K8:K30)</f>
        <v>326896205</v>
      </c>
      <c r="M31" s="9">
        <f>SUM(M8:M30)</f>
        <v>1995433795</v>
      </c>
      <c r="O31" s="9">
        <f>SUM(O8:O30)</f>
        <v>38299861169</v>
      </c>
      <c r="Q31" s="9">
        <f>SUM(Q8:Q30)</f>
        <v>395384786</v>
      </c>
      <c r="S31" s="9">
        <f>SUM(S8:S30)</f>
        <v>37904476383</v>
      </c>
    </row>
    <row r="32" spans="1:19" ht="22.5" thickTop="1"/>
    <row r="33" spans="13:17">
      <c r="M33" s="2"/>
    </row>
    <row r="36" spans="13:17">
      <c r="Q36" s="2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7"/>
  <sheetViews>
    <sheetView rightToLeft="1" topLeftCell="A40" workbookViewId="0">
      <selection activeCell="Q50" sqref="Q50"/>
    </sheetView>
  </sheetViews>
  <sheetFormatPr defaultRowHeight="21.75"/>
  <cols>
    <col min="1" max="1" width="33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9.5703125" style="1" bestFit="1" customWidth="1"/>
    <col min="10" max="10" width="1.5703125" style="1" customWidth="1"/>
    <col min="11" max="11" width="12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9.5703125" style="1" bestFit="1" customWidth="1"/>
    <col min="18" max="16384" width="9.140625" style="1"/>
  </cols>
  <sheetData>
    <row r="2" spans="1:17" ht="22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2.5">
      <c r="A3" s="20" t="s">
        <v>113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2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2.5">
      <c r="A6" s="24" t="s">
        <v>3</v>
      </c>
      <c r="C6" s="22" t="s">
        <v>115</v>
      </c>
      <c r="D6" s="22" t="s">
        <v>115</v>
      </c>
      <c r="E6" s="22" t="s">
        <v>115</v>
      </c>
      <c r="F6" s="22" t="s">
        <v>115</v>
      </c>
      <c r="G6" s="22" t="s">
        <v>115</v>
      </c>
      <c r="H6" s="22" t="s">
        <v>115</v>
      </c>
      <c r="I6" s="22" t="s">
        <v>115</v>
      </c>
      <c r="J6" s="12"/>
      <c r="K6" s="22" t="s">
        <v>116</v>
      </c>
      <c r="L6" s="22" t="s">
        <v>116</v>
      </c>
      <c r="M6" s="22" t="s">
        <v>116</v>
      </c>
      <c r="N6" s="22" t="s">
        <v>116</v>
      </c>
      <c r="O6" s="22" t="s">
        <v>116</v>
      </c>
      <c r="P6" s="22" t="s">
        <v>116</v>
      </c>
      <c r="Q6" s="22" t="s">
        <v>116</v>
      </c>
    </row>
    <row r="7" spans="1:17" ht="22.5">
      <c r="A7" s="22" t="s">
        <v>3</v>
      </c>
      <c r="C7" s="23" t="s">
        <v>7</v>
      </c>
      <c r="E7" s="23" t="s">
        <v>168</v>
      </c>
      <c r="G7" s="23" t="s">
        <v>169</v>
      </c>
      <c r="I7" s="22" t="s">
        <v>170</v>
      </c>
      <c r="J7" s="12"/>
      <c r="K7" s="22" t="s">
        <v>7</v>
      </c>
      <c r="M7" s="22" t="s">
        <v>168</v>
      </c>
      <c r="N7" s="12"/>
      <c r="O7" s="22" t="s">
        <v>169</v>
      </c>
      <c r="Q7" s="23" t="s">
        <v>170</v>
      </c>
    </row>
    <row r="8" spans="1:17">
      <c r="A8" s="12" t="s">
        <v>47</v>
      </c>
      <c r="C8" s="14">
        <v>300000</v>
      </c>
      <c r="E8" s="14">
        <v>1305347550</v>
      </c>
      <c r="G8" s="14">
        <v>1139261736</v>
      </c>
      <c r="I8" s="4">
        <v>166085814</v>
      </c>
      <c r="J8" s="2"/>
      <c r="K8" s="4">
        <v>300000</v>
      </c>
      <c r="M8" s="4">
        <v>1305347550</v>
      </c>
      <c r="N8" s="12"/>
      <c r="O8" s="4">
        <v>1139261736</v>
      </c>
      <c r="Q8" s="14">
        <v>166085814</v>
      </c>
    </row>
    <row r="9" spans="1:17">
      <c r="A9" s="12" t="s">
        <v>42</v>
      </c>
      <c r="B9" s="12"/>
      <c r="C9" s="14">
        <v>400000</v>
      </c>
      <c r="D9" s="12"/>
      <c r="E9" s="14">
        <v>8199666100</v>
      </c>
      <c r="F9" s="12"/>
      <c r="G9" s="14">
        <v>6742810300</v>
      </c>
      <c r="H9" s="12"/>
      <c r="I9" s="14">
        <v>1456855800</v>
      </c>
      <c r="J9" s="2"/>
      <c r="K9" s="14">
        <v>400000</v>
      </c>
      <c r="L9" s="12"/>
      <c r="M9" s="14">
        <v>8199666100</v>
      </c>
      <c r="N9" s="12"/>
      <c r="O9" s="14">
        <v>3271481887</v>
      </c>
      <c r="P9" s="12"/>
      <c r="Q9" s="14">
        <v>4928184213</v>
      </c>
    </row>
    <row r="10" spans="1:17">
      <c r="A10" s="1" t="s">
        <v>38</v>
      </c>
      <c r="C10" s="2">
        <v>0</v>
      </c>
      <c r="E10" s="2">
        <v>0</v>
      </c>
      <c r="G10" s="2">
        <v>738680783</v>
      </c>
      <c r="I10" s="2">
        <v>-738680783</v>
      </c>
      <c r="J10" s="2"/>
      <c r="K10" s="2">
        <v>0</v>
      </c>
      <c r="M10" s="2">
        <v>0</v>
      </c>
      <c r="O10" s="2">
        <v>0</v>
      </c>
      <c r="Q10" s="2">
        <v>0</v>
      </c>
    </row>
    <row r="11" spans="1:17">
      <c r="A11" s="1" t="s">
        <v>24</v>
      </c>
      <c r="C11" s="2">
        <v>300000</v>
      </c>
      <c r="E11" s="2">
        <v>13720705950</v>
      </c>
      <c r="G11" s="2">
        <v>10277606700</v>
      </c>
      <c r="I11" s="2">
        <v>3443099250</v>
      </c>
      <c r="J11" s="2"/>
      <c r="K11" s="2">
        <v>300000</v>
      </c>
      <c r="M11" s="2">
        <v>13720705950</v>
      </c>
      <c r="O11" s="2">
        <v>10657219828</v>
      </c>
      <c r="Q11" s="2">
        <v>3063486122</v>
      </c>
    </row>
    <row r="12" spans="1:17">
      <c r="A12" s="1" t="s">
        <v>28</v>
      </c>
      <c r="C12" s="2">
        <v>2160000</v>
      </c>
      <c r="E12" s="2">
        <v>4553803260</v>
      </c>
      <c r="G12" s="2">
        <v>3942779400</v>
      </c>
      <c r="I12" s="2">
        <v>611023860</v>
      </c>
      <c r="J12" s="2"/>
      <c r="K12" s="2">
        <v>2160000</v>
      </c>
      <c r="M12" s="2">
        <v>4553803260</v>
      </c>
      <c r="O12" s="2">
        <v>2412448200</v>
      </c>
      <c r="Q12" s="2">
        <v>2141355060</v>
      </c>
    </row>
    <row r="13" spans="1:17">
      <c r="A13" s="1" t="s">
        <v>34</v>
      </c>
      <c r="C13" s="2">
        <v>10000001</v>
      </c>
      <c r="E13" s="2">
        <v>51869300186</v>
      </c>
      <c r="G13" s="2">
        <v>43679931867</v>
      </c>
      <c r="I13" s="2">
        <v>8189368319</v>
      </c>
      <c r="J13" s="2"/>
      <c r="K13" s="2">
        <v>10000001</v>
      </c>
      <c r="M13" s="2">
        <v>51869300186</v>
      </c>
      <c r="O13" s="2">
        <v>34947890994</v>
      </c>
      <c r="Q13" s="2">
        <v>16921409192</v>
      </c>
    </row>
    <row r="14" spans="1:17">
      <c r="A14" s="1" t="s">
        <v>36</v>
      </c>
      <c r="C14" s="2">
        <v>96827</v>
      </c>
      <c r="E14" s="2">
        <v>1349935866</v>
      </c>
      <c r="G14" s="2">
        <v>3096106174</v>
      </c>
      <c r="I14" s="2">
        <v>-1746170308</v>
      </c>
      <c r="J14" s="2"/>
      <c r="K14" s="2">
        <v>96827</v>
      </c>
      <c r="M14" s="2">
        <v>1349935866</v>
      </c>
      <c r="O14" s="2">
        <v>931895975</v>
      </c>
      <c r="Q14" s="2">
        <v>418039891</v>
      </c>
    </row>
    <row r="15" spans="1:17">
      <c r="A15" s="1" t="s">
        <v>18</v>
      </c>
      <c r="C15" s="2">
        <v>1714285</v>
      </c>
      <c r="E15" s="2">
        <v>7549096997</v>
      </c>
      <c r="G15" s="2">
        <v>6411724614</v>
      </c>
      <c r="I15" s="2">
        <v>1137372383</v>
      </c>
      <c r="J15" s="2"/>
      <c r="K15" s="2">
        <v>1714285</v>
      </c>
      <c r="M15" s="2">
        <v>7549096997</v>
      </c>
      <c r="O15" s="2">
        <v>5063382586</v>
      </c>
      <c r="Q15" s="2">
        <v>2485714411</v>
      </c>
    </row>
    <row r="16" spans="1:17">
      <c r="A16" s="1" t="s">
        <v>21</v>
      </c>
      <c r="C16" s="2">
        <v>330000</v>
      </c>
      <c r="E16" s="2">
        <v>7253264370</v>
      </c>
      <c r="G16" s="2">
        <v>7571877307</v>
      </c>
      <c r="I16" s="2">
        <v>-318612937</v>
      </c>
      <c r="J16" s="2"/>
      <c r="K16" s="2">
        <v>330000</v>
      </c>
      <c r="M16" s="2">
        <v>7253264370</v>
      </c>
      <c r="O16" s="2">
        <v>4664638944</v>
      </c>
      <c r="Q16" s="2">
        <v>2588625426</v>
      </c>
    </row>
    <row r="17" spans="1:17">
      <c r="A17" s="1" t="s">
        <v>29</v>
      </c>
      <c r="C17" s="2">
        <v>4400000</v>
      </c>
      <c r="E17" s="2">
        <v>18264963200</v>
      </c>
      <c r="G17" s="2">
        <v>17311752913</v>
      </c>
      <c r="I17" s="2">
        <v>953210287</v>
      </c>
      <c r="J17" s="2"/>
      <c r="K17" s="2">
        <v>4400000</v>
      </c>
      <c r="M17" s="2">
        <v>18264963200</v>
      </c>
      <c r="O17" s="2">
        <v>10920809913</v>
      </c>
      <c r="Q17" s="2">
        <v>7344153287</v>
      </c>
    </row>
    <row r="18" spans="1:17">
      <c r="A18" s="1" t="s">
        <v>48</v>
      </c>
      <c r="C18" s="2">
        <v>2566666</v>
      </c>
      <c r="E18" s="2">
        <v>17852486429</v>
      </c>
      <c r="G18" s="2">
        <v>2240699418</v>
      </c>
      <c r="I18" s="2">
        <v>15611787011</v>
      </c>
      <c r="J18" s="2"/>
      <c r="K18" s="2">
        <v>2566666</v>
      </c>
      <c r="M18" s="2">
        <v>17852486429</v>
      </c>
      <c r="O18" s="2">
        <v>2240699418</v>
      </c>
      <c r="Q18" s="2">
        <v>15611787011</v>
      </c>
    </row>
    <row r="19" spans="1:17">
      <c r="A19" s="1" t="s">
        <v>41</v>
      </c>
      <c r="C19" s="2">
        <v>9000000</v>
      </c>
      <c r="E19" s="2">
        <v>57956361750</v>
      </c>
      <c r="G19" s="2">
        <v>46985382000</v>
      </c>
      <c r="I19" s="2">
        <v>10970979750</v>
      </c>
      <c r="J19" s="2"/>
      <c r="K19" s="2">
        <v>9000000</v>
      </c>
      <c r="M19" s="2">
        <v>57956361750</v>
      </c>
      <c r="O19" s="2">
        <v>34549193274</v>
      </c>
      <c r="Q19" s="2">
        <f>M19-O19</f>
        <v>23407168476</v>
      </c>
    </row>
    <row r="20" spans="1:17">
      <c r="A20" s="1" t="s">
        <v>39</v>
      </c>
      <c r="C20" s="2">
        <v>3500000</v>
      </c>
      <c r="E20" s="2">
        <v>35896067375</v>
      </c>
      <c r="G20" s="2">
        <v>32221079277</v>
      </c>
      <c r="I20" s="2">
        <v>3674988098</v>
      </c>
      <c r="J20" s="2"/>
      <c r="K20" s="2">
        <v>3500000</v>
      </c>
      <c r="M20" s="2">
        <v>35896067375</v>
      </c>
      <c r="O20" s="2">
        <v>28635891377</v>
      </c>
      <c r="Q20" s="2">
        <v>7260175998</v>
      </c>
    </row>
    <row r="21" spans="1:17">
      <c r="A21" s="1" t="s">
        <v>46</v>
      </c>
      <c r="C21" s="2">
        <v>2900000</v>
      </c>
      <c r="E21" s="2">
        <v>30767661650</v>
      </c>
      <c r="G21" s="2">
        <v>26882458364</v>
      </c>
      <c r="I21" s="2">
        <v>3885203286</v>
      </c>
      <c r="J21" s="2"/>
      <c r="K21" s="2">
        <v>2900000</v>
      </c>
      <c r="M21" s="2">
        <v>30767661650</v>
      </c>
      <c r="O21" s="2">
        <v>26882458364</v>
      </c>
      <c r="Q21" s="2">
        <v>3885203286</v>
      </c>
    </row>
    <row r="22" spans="1:17">
      <c r="A22" s="1" t="s">
        <v>37</v>
      </c>
      <c r="C22" s="2">
        <v>3079229</v>
      </c>
      <c r="E22" s="2">
        <v>20987688458</v>
      </c>
      <c r="G22" s="2">
        <v>17487199376</v>
      </c>
      <c r="I22" s="2">
        <v>3500489082</v>
      </c>
      <c r="J22" s="2"/>
      <c r="K22" s="2">
        <v>3079229</v>
      </c>
      <c r="M22" s="2">
        <v>20987688458</v>
      </c>
      <c r="O22" s="2">
        <v>14043963345</v>
      </c>
      <c r="Q22" s="2">
        <v>6943725113</v>
      </c>
    </row>
    <row r="23" spans="1:17">
      <c r="A23" s="1" t="s">
        <v>17</v>
      </c>
      <c r="C23" s="2">
        <v>35000000</v>
      </c>
      <c r="E23" s="2">
        <v>16913470000</v>
      </c>
      <c r="G23" s="2">
        <v>15665755000</v>
      </c>
      <c r="I23" s="2">
        <v>1247715000</v>
      </c>
      <c r="J23" s="2"/>
      <c r="K23" s="2">
        <v>35000000</v>
      </c>
      <c r="M23" s="2">
        <v>16913470000</v>
      </c>
      <c r="O23" s="2">
        <v>14442269876</v>
      </c>
      <c r="Q23" s="2">
        <v>2471200124</v>
      </c>
    </row>
    <row r="24" spans="1:17">
      <c r="A24" s="1" t="s">
        <v>16</v>
      </c>
      <c r="C24" s="2">
        <v>1000000</v>
      </c>
      <c r="E24" s="2">
        <v>18052257500</v>
      </c>
      <c r="G24" s="2">
        <v>14752744500</v>
      </c>
      <c r="I24" s="2">
        <v>3299513000</v>
      </c>
      <c r="J24" s="2"/>
      <c r="K24" s="2">
        <v>1000000</v>
      </c>
      <c r="M24" s="2">
        <v>18052257500</v>
      </c>
      <c r="O24" s="2">
        <v>11962816025</v>
      </c>
      <c r="Q24" s="2">
        <v>6089441475</v>
      </c>
    </row>
    <row r="25" spans="1:17">
      <c r="A25" s="1" t="s">
        <v>32</v>
      </c>
      <c r="C25" s="2">
        <v>230000</v>
      </c>
      <c r="E25" s="2">
        <v>11282195520</v>
      </c>
      <c r="G25" s="2">
        <v>7537178947</v>
      </c>
      <c r="I25" s="2">
        <v>3745016573</v>
      </c>
      <c r="J25" s="2"/>
      <c r="K25" s="2">
        <v>230000</v>
      </c>
      <c r="M25" s="2">
        <v>11282195520</v>
      </c>
      <c r="O25" s="2">
        <v>2932702891</v>
      </c>
      <c r="Q25" s="2">
        <v>8349492629</v>
      </c>
    </row>
    <row r="26" spans="1:17">
      <c r="A26" s="1" t="s">
        <v>45</v>
      </c>
      <c r="C26" s="2">
        <v>817965</v>
      </c>
      <c r="E26" s="2">
        <v>16215996621</v>
      </c>
      <c r="G26" s="2">
        <v>16526801282</v>
      </c>
      <c r="I26" s="2">
        <v>-310804661</v>
      </c>
      <c r="J26" s="2"/>
      <c r="K26" s="2">
        <v>817965</v>
      </c>
      <c r="M26" s="2">
        <v>16215996621</v>
      </c>
      <c r="O26" s="2">
        <v>16526801282</v>
      </c>
      <c r="Q26" s="2">
        <v>-310804661</v>
      </c>
    </row>
    <row r="27" spans="1:17">
      <c r="A27" s="1" t="s">
        <v>15</v>
      </c>
      <c r="C27" s="2">
        <v>1650000</v>
      </c>
      <c r="E27" s="2">
        <v>10363906987</v>
      </c>
      <c r="G27" s="2">
        <v>5870647612</v>
      </c>
      <c r="I27" s="2">
        <v>4493259375</v>
      </c>
      <c r="J27" s="2"/>
      <c r="K27" s="2">
        <v>1650000</v>
      </c>
      <c r="M27" s="2">
        <v>10363906987</v>
      </c>
      <c r="O27" s="2">
        <v>5438742707</v>
      </c>
      <c r="Q27" s="2">
        <v>4925164280</v>
      </c>
    </row>
    <row r="28" spans="1:17">
      <c r="A28" s="1" t="s">
        <v>22</v>
      </c>
      <c r="C28" s="2">
        <v>231997</v>
      </c>
      <c r="E28" s="2">
        <v>15640131056</v>
      </c>
      <c r="G28" s="2">
        <v>15126903000</v>
      </c>
      <c r="I28" s="2">
        <v>513228056</v>
      </c>
      <c r="J28" s="2"/>
      <c r="K28" s="2">
        <v>231997</v>
      </c>
      <c r="M28" s="2">
        <v>15640131056</v>
      </c>
      <c r="O28" s="2">
        <v>14149792130</v>
      </c>
      <c r="Q28" s="2">
        <v>1490338926</v>
      </c>
    </row>
    <row r="29" spans="1:17">
      <c r="A29" s="1" t="s">
        <v>26</v>
      </c>
      <c r="C29" s="2">
        <v>3300000</v>
      </c>
      <c r="E29" s="2">
        <v>28658825250</v>
      </c>
      <c r="G29" s="2">
        <v>35662802757</v>
      </c>
      <c r="I29" s="2">
        <v>-7003977507</v>
      </c>
      <c r="J29" s="2"/>
      <c r="K29" s="2">
        <v>3300000</v>
      </c>
      <c r="M29" s="2">
        <v>28658825250</v>
      </c>
      <c r="O29" s="2">
        <v>10903086735</v>
      </c>
      <c r="Q29" s="2">
        <v>17755738515</v>
      </c>
    </row>
    <row r="30" spans="1:17">
      <c r="A30" s="1" t="s">
        <v>40</v>
      </c>
      <c r="C30" s="2">
        <v>300000</v>
      </c>
      <c r="E30" s="2">
        <v>12041340975</v>
      </c>
      <c r="G30" s="2">
        <v>11734462500</v>
      </c>
      <c r="I30" s="2">
        <v>306878475</v>
      </c>
      <c r="J30" s="2"/>
      <c r="K30" s="2">
        <v>300000</v>
      </c>
      <c r="M30" s="2">
        <v>12041340975</v>
      </c>
      <c r="O30" s="2">
        <v>4985416824</v>
      </c>
      <c r="Q30" s="2">
        <v>7055924151</v>
      </c>
    </row>
    <row r="31" spans="1:17">
      <c r="A31" s="1" t="s">
        <v>25</v>
      </c>
      <c r="C31" s="2">
        <v>3600000</v>
      </c>
      <c r="E31" s="2">
        <v>14313073500</v>
      </c>
      <c r="G31" s="2">
        <v>11692872000</v>
      </c>
      <c r="I31" s="2">
        <v>2620201500</v>
      </c>
      <c r="J31" s="2"/>
      <c r="K31" s="2">
        <v>3600000</v>
      </c>
      <c r="M31" s="2">
        <v>14313073500</v>
      </c>
      <c r="O31" s="2">
        <v>10368114522</v>
      </c>
      <c r="Q31" s="2">
        <v>3944958978</v>
      </c>
    </row>
    <row r="32" spans="1:17">
      <c r="A32" s="1" t="s">
        <v>43</v>
      </c>
      <c r="C32" s="2">
        <v>3397664</v>
      </c>
      <c r="E32" s="2">
        <v>8929480603</v>
      </c>
      <c r="G32" s="2">
        <v>9079721396</v>
      </c>
      <c r="I32" s="2">
        <v>-150240793</v>
      </c>
      <c r="J32" s="2"/>
      <c r="K32" s="2">
        <v>3397664</v>
      </c>
      <c r="M32" s="2">
        <v>8929480603</v>
      </c>
      <c r="O32" s="2">
        <v>9079721396</v>
      </c>
      <c r="Q32" s="2">
        <v>-150240793</v>
      </c>
    </row>
    <row r="33" spans="1:17">
      <c r="A33" s="1" t="s">
        <v>27</v>
      </c>
      <c r="C33" s="2">
        <v>3000000</v>
      </c>
      <c r="E33" s="2">
        <v>11256171750</v>
      </c>
      <c r="G33" s="2">
        <v>9081582750</v>
      </c>
      <c r="I33" s="2">
        <v>2174589000</v>
      </c>
      <c r="J33" s="2"/>
      <c r="K33" s="2">
        <v>3000000</v>
      </c>
      <c r="M33" s="2">
        <v>11256171750</v>
      </c>
      <c r="O33" s="2">
        <v>6754539396</v>
      </c>
      <c r="Q33" s="2">
        <v>4501632354</v>
      </c>
    </row>
    <row r="34" spans="1:17">
      <c r="A34" s="1" t="s">
        <v>20</v>
      </c>
      <c r="C34" s="2">
        <v>420000</v>
      </c>
      <c r="E34" s="2">
        <v>25430927130</v>
      </c>
      <c r="G34" s="2">
        <v>22631054670</v>
      </c>
      <c r="I34" s="2">
        <v>2799872460</v>
      </c>
      <c r="J34" s="2"/>
      <c r="K34" s="2">
        <v>420000</v>
      </c>
      <c r="M34" s="2">
        <v>25430927130</v>
      </c>
      <c r="O34" s="2">
        <v>15043185789</v>
      </c>
      <c r="Q34" s="2">
        <v>10387741341</v>
      </c>
    </row>
    <row r="35" spans="1:17">
      <c r="A35" s="1" t="s">
        <v>31</v>
      </c>
      <c r="C35" s="2">
        <v>1250</v>
      </c>
      <c r="E35" s="2">
        <v>5648111025</v>
      </c>
      <c r="G35" s="2">
        <v>5216566131</v>
      </c>
      <c r="I35" s="2">
        <v>431544894</v>
      </c>
      <c r="J35" s="2"/>
      <c r="K35" s="2">
        <v>1250</v>
      </c>
      <c r="M35" s="2">
        <v>5648111025</v>
      </c>
      <c r="O35" s="2">
        <v>6445625790</v>
      </c>
      <c r="Q35" s="2">
        <v>-797514765</v>
      </c>
    </row>
    <row r="36" spans="1:17">
      <c r="A36" s="1" t="s">
        <v>33</v>
      </c>
      <c r="C36" s="2">
        <v>1444337</v>
      </c>
      <c r="E36" s="2">
        <v>25834690903</v>
      </c>
      <c r="G36" s="2">
        <v>21820530056</v>
      </c>
      <c r="I36" s="2">
        <v>4014160847</v>
      </c>
      <c r="J36" s="2"/>
      <c r="K36" s="2">
        <v>1444337</v>
      </c>
      <c r="M36" s="2">
        <v>25834690903</v>
      </c>
      <c r="O36" s="2">
        <v>21039668733</v>
      </c>
      <c r="Q36" s="2">
        <v>4795022170</v>
      </c>
    </row>
    <row r="37" spans="1:17">
      <c r="A37" s="1" t="s">
        <v>35</v>
      </c>
      <c r="C37" s="2">
        <v>776075</v>
      </c>
      <c r="E37" s="2">
        <v>21824866324</v>
      </c>
      <c r="G37" s="2">
        <v>17419776927</v>
      </c>
      <c r="I37" s="2">
        <v>4405089397</v>
      </c>
      <c r="J37" s="2"/>
      <c r="K37" s="2">
        <v>776075</v>
      </c>
      <c r="M37" s="2">
        <v>21824866324</v>
      </c>
      <c r="O37" s="2">
        <v>5601141561</v>
      </c>
      <c r="Q37" s="2">
        <v>16223724763</v>
      </c>
    </row>
    <row r="38" spans="1:17">
      <c r="A38" s="1" t="s">
        <v>23</v>
      </c>
      <c r="C38" s="2">
        <v>1500000</v>
      </c>
      <c r="E38" s="2">
        <v>15730121250</v>
      </c>
      <c r="G38" s="2">
        <v>10434759375</v>
      </c>
      <c r="I38" s="2">
        <v>5295361875</v>
      </c>
      <c r="J38" s="2"/>
      <c r="K38" s="2">
        <v>1500000</v>
      </c>
      <c r="M38" s="2">
        <v>15730121250</v>
      </c>
      <c r="O38" s="2">
        <v>9340481625</v>
      </c>
      <c r="Q38" s="2">
        <v>6389639625</v>
      </c>
    </row>
    <row r="39" spans="1:17">
      <c r="A39" s="1" t="s">
        <v>30</v>
      </c>
      <c r="C39" s="2">
        <v>100</v>
      </c>
      <c r="E39" s="2">
        <v>451806535</v>
      </c>
      <c r="G39" s="2">
        <v>417116352</v>
      </c>
      <c r="I39" s="2">
        <v>34690183</v>
      </c>
      <c r="J39" s="2"/>
      <c r="K39" s="2">
        <v>100</v>
      </c>
      <c r="M39" s="2">
        <v>451806535</v>
      </c>
      <c r="O39" s="2">
        <v>515654230</v>
      </c>
      <c r="Q39" s="2">
        <v>-63847695</v>
      </c>
    </row>
    <row r="40" spans="1:17">
      <c r="A40" s="1" t="s">
        <v>19</v>
      </c>
      <c r="C40" s="2">
        <v>4590000</v>
      </c>
      <c r="E40" s="2">
        <v>25789734315</v>
      </c>
      <c r="G40" s="2">
        <v>24507974520</v>
      </c>
      <c r="I40" s="2">
        <v>1281759795</v>
      </c>
      <c r="J40" s="2"/>
      <c r="K40" s="2">
        <v>4590000</v>
      </c>
      <c r="M40" s="2">
        <v>25789734315</v>
      </c>
      <c r="O40" s="2">
        <v>16539945300</v>
      </c>
      <c r="Q40" s="2">
        <v>9249789015</v>
      </c>
    </row>
    <row r="41" spans="1:17" ht="22.5" customHeight="1">
      <c r="A41" s="1" t="s">
        <v>44</v>
      </c>
      <c r="C41" s="2">
        <v>520000</v>
      </c>
      <c r="E41" s="2">
        <v>1802255000</v>
      </c>
      <c r="G41" s="2">
        <v>1775751394</v>
      </c>
      <c r="I41" s="2">
        <v>26503606</v>
      </c>
      <c r="J41" s="2"/>
      <c r="K41" s="2">
        <v>520000</v>
      </c>
      <c r="M41" s="2">
        <v>1802255000</v>
      </c>
      <c r="O41" s="2">
        <v>1775751394</v>
      </c>
      <c r="Q41" s="2">
        <v>26503606</v>
      </c>
    </row>
    <row r="42" spans="1:17">
      <c r="A42" s="1" t="s">
        <v>171</v>
      </c>
      <c r="C42" s="2">
        <v>0</v>
      </c>
      <c r="E42" s="2">
        <v>0</v>
      </c>
      <c r="G42" s="2">
        <v>0</v>
      </c>
      <c r="I42" s="2">
        <v>0</v>
      </c>
      <c r="J42" s="2"/>
      <c r="K42" s="2">
        <v>0</v>
      </c>
      <c r="M42" s="2">
        <v>0</v>
      </c>
      <c r="O42" s="2"/>
      <c r="Q42" s="2">
        <v>0</v>
      </c>
    </row>
    <row r="43" spans="1:17">
      <c r="A43" s="1" t="s">
        <v>160</v>
      </c>
      <c r="C43" s="2">
        <v>0</v>
      </c>
      <c r="E43" s="14">
        <v>0</v>
      </c>
      <c r="F43" s="12"/>
      <c r="G43" s="14">
        <v>0</v>
      </c>
      <c r="I43" s="2">
        <v>0</v>
      </c>
      <c r="J43" s="2"/>
      <c r="K43" s="14">
        <v>0</v>
      </c>
      <c r="L43" s="12"/>
      <c r="M43" s="14">
        <v>0</v>
      </c>
      <c r="N43" s="12"/>
      <c r="O43" s="14"/>
      <c r="Q43" s="2">
        <v>0</v>
      </c>
    </row>
    <row r="44" spans="1:17">
      <c r="A44" s="1" t="s">
        <v>172</v>
      </c>
      <c r="C44" s="2">
        <v>0</v>
      </c>
      <c r="E44" s="2">
        <v>0</v>
      </c>
      <c r="G44" s="2">
        <v>0</v>
      </c>
      <c r="I44" s="2">
        <v>0</v>
      </c>
      <c r="J44" s="2"/>
      <c r="K44" s="2">
        <v>0</v>
      </c>
      <c r="M44" s="2">
        <v>0</v>
      </c>
      <c r="O44" s="2"/>
      <c r="Q44" s="2">
        <v>0</v>
      </c>
    </row>
    <row r="45" spans="1:17">
      <c r="A45" s="1" t="s">
        <v>173</v>
      </c>
      <c r="C45" s="2">
        <v>0</v>
      </c>
      <c r="E45" s="2">
        <v>0</v>
      </c>
      <c r="G45" s="2">
        <v>0</v>
      </c>
      <c r="I45" s="2">
        <v>0</v>
      </c>
      <c r="J45" s="2"/>
      <c r="K45" s="2">
        <v>0</v>
      </c>
      <c r="M45" s="2">
        <v>0</v>
      </c>
      <c r="O45" s="2"/>
      <c r="Q45" s="2">
        <v>0</v>
      </c>
    </row>
    <row r="46" spans="1:17">
      <c r="A46" s="1" t="s">
        <v>174</v>
      </c>
      <c r="C46" s="2">
        <v>0</v>
      </c>
      <c r="E46" s="2">
        <v>0</v>
      </c>
      <c r="G46" s="2">
        <v>0</v>
      </c>
      <c r="I46" s="2">
        <v>0</v>
      </c>
      <c r="J46" s="2"/>
      <c r="K46" s="2">
        <v>0</v>
      </c>
      <c r="M46" s="2">
        <v>0</v>
      </c>
      <c r="O46" s="2"/>
      <c r="Q46" s="2">
        <v>0</v>
      </c>
    </row>
    <row r="47" spans="1:17">
      <c r="A47" s="1" t="s">
        <v>166</v>
      </c>
      <c r="C47" s="2">
        <v>0</v>
      </c>
      <c r="E47" s="2">
        <v>0</v>
      </c>
      <c r="G47" s="2">
        <v>0</v>
      </c>
      <c r="I47" s="2">
        <v>0</v>
      </c>
      <c r="J47" s="2"/>
      <c r="K47" s="2">
        <v>0</v>
      </c>
      <c r="M47" s="2">
        <v>0</v>
      </c>
      <c r="O47" s="2"/>
      <c r="Q47" s="2">
        <v>0</v>
      </c>
    </row>
    <row r="48" spans="1:17">
      <c r="A48" s="1" t="s">
        <v>175</v>
      </c>
      <c r="C48" s="2">
        <v>0</v>
      </c>
      <c r="E48" s="2">
        <v>0</v>
      </c>
      <c r="G48" s="2">
        <v>0</v>
      </c>
      <c r="I48" s="2">
        <v>0</v>
      </c>
      <c r="J48" s="2"/>
      <c r="K48" s="2">
        <v>0</v>
      </c>
      <c r="M48" s="2">
        <v>0</v>
      </c>
      <c r="O48" s="2"/>
      <c r="Q48" s="2">
        <v>0</v>
      </c>
    </row>
    <row r="49" spans="1:17">
      <c r="A49" s="1" t="s">
        <v>176</v>
      </c>
      <c r="C49" s="2">
        <v>0</v>
      </c>
      <c r="E49" s="2">
        <v>0</v>
      </c>
      <c r="G49" s="2">
        <v>0</v>
      </c>
      <c r="I49" s="2">
        <v>0</v>
      </c>
      <c r="J49" s="2"/>
      <c r="K49" s="2">
        <v>0</v>
      </c>
      <c r="M49" s="2">
        <v>0</v>
      </c>
      <c r="O49" s="2"/>
      <c r="Q49" s="2">
        <v>0</v>
      </c>
    </row>
    <row r="50" spans="1:17">
      <c r="A50" s="1" t="s">
        <v>68</v>
      </c>
      <c r="C50" s="2">
        <v>4955</v>
      </c>
      <c r="E50" s="2">
        <v>4909424639</v>
      </c>
      <c r="G50" s="2">
        <v>4840015807</v>
      </c>
      <c r="I50" s="2">
        <v>69408832</v>
      </c>
      <c r="J50" s="2"/>
      <c r="K50" s="2">
        <v>4955</v>
      </c>
      <c r="M50" s="2">
        <v>4909424639</v>
      </c>
      <c r="O50" s="2">
        <v>4824598091</v>
      </c>
      <c r="Q50" s="2">
        <v>84826548</v>
      </c>
    </row>
    <row r="51" spans="1:17">
      <c r="A51" s="1" t="s">
        <v>62</v>
      </c>
      <c r="C51" s="2">
        <v>29812</v>
      </c>
      <c r="E51" s="2">
        <v>29113429561</v>
      </c>
      <c r="G51" s="2">
        <v>28717783441</v>
      </c>
      <c r="I51" s="2">
        <v>395646120</v>
      </c>
      <c r="J51" s="2"/>
      <c r="K51" s="2">
        <v>29812</v>
      </c>
      <c r="M51" s="2">
        <v>29113429561</v>
      </c>
      <c r="O51" s="2">
        <v>26392284864</v>
      </c>
      <c r="Q51" s="2">
        <v>2721144697</v>
      </c>
    </row>
    <row r="52" spans="1:17">
      <c r="A52" s="1" t="s">
        <v>65</v>
      </c>
      <c r="C52" s="2">
        <v>16241</v>
      </c>
      <c r="E52" s="2">
        <v>16087868722</v>
      </c>
      <c r="G52" s="2">
        <v>15864197540</v>
      </c>
      <c r="I52" s="2">
        <v>223671182</v>
      </c>
      <c r="J52" s="2"/>
      <c r="K52" s="2">
        <v>16241</v>
      </c>
      <c r="M52" s="2">
        <v>16087868722</v>
      </c>
      <c r="O52" s="2">
        <v>14852821638</v>
      </c>
      <c r="Q52" s="2">
        <v>1235047084</v>
      </c>
    </row>
    <row r="53" spans="1:17">
      <c r="A53" s="1" t="s">
        <v>88</v>
      </c>
      <c r="C53" s="2">
        <v>9400</v>
      </c>
      <c r="E53" s="2">
        <v>8914339215</v>
      </c>
      <c r="G53" s="2">
        <v>8963465571</v>
      </c>
      <c r="I53" s="2">
        <v>-49126356</v>
      </c>
      <c r="J53" s="2"/>
      <c r="K53" s="2">
        <v>9400</v>
      </c>
      <c r="M53" s="2">
        <v>8914339215</v>
      </c>
      <c r="O53" s="2">
        <v>8465701913</v>
      </c>
      <c r="Q53" s="2">
        <v>448637302</v>
      </c>
    </row>
    <row r="54" spans="1:17">
      <c r="A54" s="1" t="s">
        <v>94</v>
      </c>
      <c r="C54" s="2">
        <v>5093</v>
      </c>
      <c r="E54" s="2">
        <v>4487405346</v>
      </c>
      <c r="G54" s="2">
        <v>4461719496</v>
      </c>
      <c r="I54" s="2">
        <v>25685850</v>
      </c>
      <c r="J54" s="2"/>
      <c r="K54" s="2">
        <v>5093</v>
      </c>
      <c r="M54" s="2">
        <v>4487405346</v>
      </c>
      <c r="O54" s="2">
        <v>4461719496</v>
      </c>
      <c r="Q54" s="2">
        <v>25685850</v>
      </c>
    </row>
    <row r="55" spans="1:17">
      <c r="A55" s="1" t="s">
        <v>76</v>
      </c>
      <c r="C55" s="2">
        <v>224350</v>
      </c>
      <c r="E55" s="2">
        <v>192604281284</v>
      </c>
      <c r="G55" s="2">
        <v>190585809512</v>
      </c>
      <c r="I55" s="2">
        <v>2018471772</v>
      </c>
      <c r="J55" s="2"/>
      <c r="K55" s="2">
        <v>224350</v>
      </c>
      <c r="M55" s="2">
        <v>192604281284</v>
      </c>
      <c r="O55" s="2">
        <v>187239171247</v>
      </c>
      <c r="Q55" s="2">
        <v>5365110037</v>
      </c>
    </row>
    <row r="56" spans="1:17">
      <c r="A56" s="1" t="s">
        <v>79</v>
      </c>
      <c r="C56" s="2">
        <v>17374</v>
      </c>
      <c r="E56" s="2">
        <v>14284303354</v>
      </c>
      <c r="G56" s="2">
        <v>14087938736</v>
      </c>
      <c r="I56" s="2">
        <v>196364618</v>
      </c>
      <c r="J56" s="2"/>
      <c r="K56" s="2">
        <v>17374</v>
      </c>
      <c r="M56" s="2">
        <v>14284303354</v>
      </c>
      <c r="O56" s="2">
        <v>13978157656</v>
      </c>
      <c r="Q56" s="2">
        <v>306145698</v>
      </c>
    </row>
    <row r="57" spans="1:17">
      <c r="A57" s="1" t="s">
        <v>82</v>
      </c>
      <c r="C57" s="2">
        <v>50512</v>
      </c>
      <c r="E57" s="2">
        <v>45569828160</v>
      </c>
      <c r="G57" s="2">
        <v>44931667946</v>
      </c>
      <c r="I57" s="2">
        <v>638160214</v>
      </c>
      <c r="J57" s="2"/>
      <c r="K57" s="2">
        <v>50512</v>
      </c>
      <c r="M57" s="2">
        <v>45569828160</v>
      </c>
      <c r="O57" s="2">
        <v>44581232800</v>
      </c>
      <c r="Q57" s="2">
        <v>988595360</v>
      </c>
    </row>
    <row r="58" spans="1:17">
      <c r="A58" s="1" t="s">
        <v>85</v>
      </c>
      <c r="C58" s="2">
        <v>86275</v>
      </c>
      <c r="E58" s="2">
        <v>83712375769</v>
      </c>
      <c r="G58" s="2">
        <v>83625433852</v>
      </c>
      <c r="I58" s="2">
        <v>86941917</v>
      </c>
      <c r="J58" s="2"/>
      <c r="K58" s="2">
        <v>86275</v>
      </c>
      <c r="M58" s="2">
        <v>83712375769</v>
      </c>
      <c r="O58" s="2">
        <v>83627577018</v>
      </c>
      <c r="Q58" s="2">
        <v>84798751</v>
      </c>
    </row>
    <row r="59" spans="1:17">
      <c r="A59" s="1" t="s">
        <v>73</v>
      </c>
      <c r="C59" s="2">
        <v>500</v>
      </c>
      <c r="E59" s="2">
        <v>494609647</v>
      </c>
      <c r="G59" s="2">
        <v>487914005</v>
      </c>
      <c r="I59" s="2">
        <v>6695642</v>
      </c>
      <c r="J59" s="2"/>
      <c r="K59" s="2">
        <v>500</v>
      </c>
      <c r="M59" s="2">
        <v>494609647</v>
      </c>
      <c r="O59" s="2">
        <v>486352350</v>
      </c>
      <c r="Q59" s="2">
        <v>8257297</v>
      </c>
    </row>
    <row r="60" spans="1:17">
      <c r="A60" s="1" t="s">
        <v>70</v>
      </c>
      <c r="C60" s="2">
        <v>17898</v>
      </c>
      <c r="E60" s="2">
        <v>16592473269</v>
      </c>
      <c r="G60" s="2">
        <v>23541855756</v>
      </c>
      <c r="I60" s="2">
        <v>-6949382487</v>
      </c>
      <c r="J60" s="2"/>
      <c r="K60" s="2">
        <v>17898</v>
      </c>
      <c r="M60" s="2">
        <v>16592473269</v>
      </c>
      <c r="O60" s="2">
        <v>15422523451</v>
      </c>
      <c r="Q60" s="2">
        <v>1169949818</v>
      </c>
    </row>
    <row r="61" spans="1:17">
      <c r="A61" s="1" t="s">
        <v>58</v>
      </c>
      <c r="C61" s="2">
        <v>0</v>
      </c>
      <c r="E61" s="2">
        <v>0</v>
      </c>
      <c r="G61" s="2">
        <v>0</v>
      </c>
      <c r="I61" s="2">
        <v>0</v>
      </c>
      <c r="J61" s="2"/>
      <c r="K61" s="2">
        <v>55000</v>
      </c>
      <c r="M61" s="2">
        <v>54630364250</v>
      </c>
      <c r="O61" s="2">
        <v>54609563250</v>
      </c>
      <c r="Q61" s="2">
        <v>20801000</v>
      </c>
    </row>
    <row r="62" spans="1:17">
      <c r="A62" s="1" t="s">
        <v>91</v>
      </c>
      <c r="C62" s="2">
        <v>0</v>
      </c>
      <c r="E62" s="2">
        <v>0</v>
      </c>
      <c r="G62" s="2">
        <v>0</v>
      </c>
      <c r="I62" s="2">
        <v>0</v>
      </c>
      <c r="J62" s="2"/>
      <c r="K62" s="2">
        <v>1000</v>
      </c>
      <c r="M62" s="2">
        <v>929325750</v>
      </c>
      <c r="O62" s="2">
        <v>930674250</v>
      </c>
      <c r="Q62" s="2">
        <v>-1348500</v>
      </c>
    </row>
    <row r="63" spans="1:17" ht="22.5" thickBot="1">
      <c r="E63" s="9">
        <f>SUM(E8:E62)</f>
        <v>980476050351</v>
      </c>
      <c r="G63" s="9">
        <f>SUM(G8:G62)</f>
        <v>903792153060</v>
      </c>
      <c r="I63" s="9">
        <f>SUM(I8:I62)</f>
        <v>76683897291</v>
      </c>
      <c r="M63" s="9">
        <f>SUM(M8:M62)</f>
        <v>1036035740351</v>
      </c>
      <c r="O63" s="9">
        <f>SUM(O8:O62)</f>
        <v>824079072071</v>
      </c>
      <c r="Q63" s="9">
        <f>SUM(Q8:Q62)</f>
        <v>211956668280</v>
      </c>
    </row>
    <row r="64" spans="1:17" ht="22.5" thickTop="1"/>
    <row r="65" spans="9:17">
      <c r="Q65" s="2"/>
    </row>
    <row r="66" spans="9:17">
      <c r="I66" s="2"/>
    </row>
    <row r="67" spans="9:17">
      <c r="I67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5"/>
  <sheetViews>
    <sheetView rightToLeft="1" topLeftCell="A24" workbookViewId="0">
      <selection activeCell="Q33" sqref="Q33:Q48"/>
    </sheetView>
  </sheetViews>
  <sheetFormatPr defaultRowHeight="21.75"/>
  <cols>
    <col min="1" max="1" width="29.570312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4" style="1" bestFit="1" customWidth="1"/>
    <col min="18" max="16384" width="9.140625" style="1"/>
  </cols>
  <sheetData>
    <row r="2" spans="1:17" ht="22.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2.5">
      <c r="A3" s="20" t="s">
        <v>113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2.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2.5">
      <c r="A6" s="24" t="s">
        <v>3</v>
      </c>
      <c r="C6" s="22" t="s">
        <v>115</v>
      </c>
      <c r="D6" s="22" t="s">
        <v>115</v>
      </c>
      <c r="E6" s="22" t="s">
        <v>115</v>
      </c>
      <c r="F6" s="22" t="s">
        <v>115</v>
      </c>
      <c r="G6" s="22" t="s">
        <v>115</v>
      </c>
      <c r="H6" s="22" t="s">
        <v>115</v>
      </c>
      <c r="I6" s="22" t="s">
        <v>115</v>
      </c>
      <c r="J6" s="12"/>
      <c r="K6" s="22" t="s">
        <v>116</v>
      </c>
      <c r="L6" s="22" t="s">
        <v>116</v>
      </c>
      <c r="M6" s="22" t="s">
        <v>116</v>
      </c>
      <c r="N6" s="22" t="s">
        <v>116</v>
      </c>
      <c r="O6" s="22" t="s">
        <v>116</v>
      </c>
      <c r="P6" s="22" t="s">
        <v>116</v>
      </c>
      <c r="Q6" s="22" t="s">
        <v>116</v>
      </c>
    </row>
    <row r="7" spans="1:17" ht="22.5">
      <c r="A7" s="22" t="s">
        <v>3</v>
      </c>
      <c r="C7" s="23" t="s">
        <v>7</v>
      </c>
      <c r="E7" s="23" t="s">
        <v>168</v>
      </c>
      <c r="G7" s="23" t="s">
        <v>169</v>
      </c>
      <c r="I7" s="22" t="s">
        <v>177</v>
      </c>
      <c r="J7" s="12"/>
      <c r="K7" s="22" t="s">
        <v>7</v>
      </c>
      <c r="M7" s="22" t="s">
        <v>168</v>
      </c>
      <c r="N7" s="12"/>
      <c r="O7" s="22" t="s">
        <v>169</v>
      </c>
      <c r="Q7" s="23" t="s">
        <v>177</v>
      </c>
    </row>
    <row r="8" spans="1:17">
      <c r="A8" s="12" t="s">
        <v>38</v>
      </c>
      <c r="C8" s="14">
        <v>25000</v>
      </c>
      <c r="E8" s="14">
        <v>1238237165</v>
      </c>
      <c r="G8" s="14">
        <v>443925279</v>
      </c>
      <c r="I8" s="4">
        <v>794311886</v>
      </c>
      <c r="K8" s="4">
        <v>350000</v>
      </c>
      <c r="M8" s="4">
        <v>16239529414</v>
      </c>
      <c r="N8" s="12"/>
      <c r="O8" s="4">
        <v>6214954147</v>
      </c>
      <c r="Q8" s="14">
        <v>10024575267</v>
      </c>
    </row>
    <row r="9" spans="1:17">
      <c r="A9" s="12" t="s">
        <v>36</v>
      </c>
      <c r="B9" s="12"/>
      <c r="C9" s="14">
        <v>703173</v>
      </c>
      <c r="D9" s="12"/>
      <c r="E9" s="14">
        <v>9310405049</v>
      </c>
      <c r="F9" s="12"/>
      <c r="G9" s="14">
        <v>6767576025</v>
      </c>
      <c r="H9" s="12"/>
      <c r="I9" s="14">
        <v>2542829024</v>
      </c>
      <c r="J9" s="12"/>
      <c r="K9" s="14">
        <v>703173</v>
      </c>
      <c r="L9" s="12"/>
      <c r="M9" s="14">
        <v>9310405049</v>
      </c>
      <c r="N9" s="12"/>
      <c r="O9" s="14">
        <v>6767576025</v>
      </c>
      <c r="P9" s="12"/>
      <c r="Q9" s="14">
        <v>2542829024</v>
      </c>
    </row>
    <row r="10" spans="1:17">
      <c r="A10" s="1" t="s">
        <v>39</v>
      </c>
      <c r="C10" s="2">
        <v>300000</v>
      </c>
      <c r="E10" s="2">
        <v>2820727148</v>
      </c>
      <c r="G10" s="2">
        <v>2454504973</v>
      </c>
      <c r="I10" s="2">
        <v>366222175</v>
      </c>
      <c r="K10" s="2">
        <v>300000</v>
      </c>
      <c r="M10" s="2">
        <v>2820727148</v>
      </c>
      <c r="O10" s="2">
        <v>2454504973</v>
      </c>
      <c r="Q10" s="2">
        <v>366222175</v>
      </c>
    </row>
    <row r="11" spans="1:17">
      <c r="A11" s="1" t="s">
        <v>32</v>
      </c>
      <c r="C11" s="2">
        <v>0</v>
      </c>
      <c r="E11" s="2">
        <v>0</v>
      </c>
      <c r="G11" s="2">
        <v>0</v>
      </c>
      <c r="I11" s="2">
        <v>0</v>
      </c>
      <c r="K11" s="2">
        <v>50000</v>
      </c>
      <c r="M11" s="2">
        <v>628412673</v>
      </c>
      <c r="O11" s="2">
        <v>637544106</v>
      </c>
      <c r="Q11" s="2">
        <v>-9131433</v>
      </c>
    </row>
    <row r="12" spans="1:17">
      <c r="A12" s="1" t="s">
        <v>34</v>
      </c>
      <c r="C12" s="2">
        <v>0</v>
      </c>
      <c r="E12" s="2">
        <v>0</v>
      </c>
      <c r="G12" s="2">
        <v>0</v>
      </c>
      <c r="I12" s="2">
        <v>0</v>
      </c>
      <c r="K12" s="2">
        <v>1145332</v>
      </c>
      <c r="M12" s="2">
        <v>4818469702</v>
      </c>
      <c r="O12" s="2">
        <v>4002693389</v>
      </c>
      <c r="Q12" s="2">
        <v>815776313</v>
      </c>
    </row>
    <row r="13" spans="1:17">
      <c r="A13" s="1" t="s">
        <v>41</v>
      </c>
      <c r="C13" s="2">
        <v>0</v>
      </c>
      <c r="E13" s="2">
        <v>0</v>
      </c>
      <c r="G13" s="2">
        <v>0</v>
      </c>
      <c r="I13" s="2">
        <v>0</v>
      </c>
      <c r="K13" s="2">
        <v>3000000</v>
      </c>
      <c r="M13" s="2">
        <v>12564764489</v>
      </c>
      <c r="O13" s="2">
        <v>11516397726</v>
      </c>
      <c r="Q13" s="2">
        <v>1048366763</v>
      </c>
    </row>
    <row r="14" spans="1:17">
      <c r="A14" s="1" t="s">
        <v>19</v>
      </c>
      <c r="C14" s="2">
        <v>0</v>
      </c>
      <c r="E14" s="2">
        <v>0</v>
      </c>
      <c r="G14" s="2">
        <v>0</v>
      </c>
      <c r="I14" s="2">
        <v>0</v>
      </c>
      <c r="K14" s="2">
        <v>600000</v>
      </c>
      <c r="M14" s="2">
        <v>6182478816</v>
      </c>
      <c r="O14" s="2">
        <v>5513315100</v>
      </c>
      <c r="Q14" s="2">
        <v>669163716</v>
      </c>
    </row>
    <row r="15" spans="1:17">
      <c r="A15" s="1" t="s">
        <v>35</v>
      </c>
      <c r="C15" s="2">
        <v>0</v>
      </c>
      <c r="E15" s="2">
        <v>0</v>
      </c>
      <c r="G15" s="2">
        <v>0</v>
      </c>
      <c r="I15" s="2">
        <v>0</v>
      </c>
      <c r="K15" s="2">
        <v>323925</v>
      </c>
      <c r="M15" s="2">
        <v>5141059247</v>
      </c>
      <c r="O15" s="2">
        <v>2337853649</v>
      </c>
      <c r="Q15" s="2">
        <v>2803205598</v>
      </c>
    </row>
    <row r="16" spans="1:17">
      <c r="A16" s="1" t="s">
        <v>175</v>
      </c>
      <c r="C16" s="2">
        <v>0</v>
      </c>
      <c r="E16" s="2">
        <v>0</v>
      </c>
      <c r="G16" s="2">
        <v>0</v>
      </c>
      <c r="I16" s="2">
        <v>0</v>
      </c>
      <c r="K16" s="2">
        <v>220000</v>
      </c>
      <c r="M16" s="2">
        <v>2791722375</v>
      </c>
      <c r="O16" s="2">
        <v>1027619993</v>
      </c>
      <c r="Q16" s="2">
        <v>1764102382</v>
      </c>
    </row>
    <row r="17" spans="1:17">
      <c r="A17" s="1" t="s">
        <v>160</v>
      </c>
      <c r="C17" s="2">
        <v>0</v>
      </c>
      <c r="E17" s="2">
        <v>0</v>
      </c>
      <c r="G17" s="2">
        <v>0</v>
      </c>
      <c r="I17" s="2">
        <v>0</v>
      </c>
      <c r="K17" s="2">
        <v>2400000</v>
      </c>
      <c r="M17" s="2">
        <v>8908240827</v>
      </c>
      <c r="O17" s="2">
        <v>7725279538</v>
      </c>
      <c r="Q17" s="2">
        <v>1182961289</v>
      </c>
    </row>
    <row r="18" spans="1:17">
      <c r="A18" s="1" t="s">
        <v>40</v>
      </c>
      <c r="C18" s="2">
        <v>0</v>
      </c>
      <c r="E18" s="2">
        <v>0</v>
      </c>
      <c r="G18" s="2">
        <v>0</v>
      </c>
      <c r="I18" s="2">
        <v>0</v>
      </c>
      <c r="K18" s="2">
        <v>535498</v>
      </c>
      <c r="M18" s="2">
        <v>22883240766</v>
      </c>
      <c r="O18" s="2">
        <v>10855160714</v>
      </c>
      <c r="Q18" s="2">
        <v>12028080052</v>
      </c>
    </row>
    <row r="19" spans="1:17">
      <c r="A19" s="1" t="s">
        <v>20</v>
      </c>
      <c r="C19" s="2">
        <v>0</v>
      </c>
      <c r="E19" s="2">
        <v>0</v>
      </c>
      <c r="G19" s="2">
        <v>0</v>
      </c>
      <c r="I19" s="2">
        <v>0</v>
      </c>
      <c r="K19" s="2">
        <v>54982</v>
      </c>
      <c r="M19" s="2">
        <v>3031549136</v>
      </c>
      <c r="O19" s="2">
        <v>1969296288</v>
      </c>
      <c r="Q19" s="2">
        <v>1062252848</v>
      </c>
    </row>
    <row r="20" spans="1:17">
      <c r="A20" s="1" t="s">
        <v>174</v>
      </c>
      <c r="C20" s="2">
        <v>0</v>
      </c>
      <c r="E20" s="2">
        <v>0</v>
      </c>
      <c r="G20" s="2">
        <v>0</v>
      </c>
      <c r="I20" s="2">
        <v>0</v>
      </c>
      <c r="K20" s="2">
        <v>3800000</v>
      </c>
      <c r="M20" s="2">
        <v>15465724767</v>
      </c>
      <c r="O20" s="2">
        <v>5890951250</v>
      </c>
      <c r="Q20" s="2">
        <v>9574773517</v>
      </c>
    </row>
    <row r="21" spans="1:17">
      <c r="A21" s="1" t="s">
        <v>173</v>
      </c>
      <c r="C21" s="2">
        <v>0</v>
      </c>
      <c r="E21" s="2">
        <v>0</v>
      </c>
      <c r="G21" s="2">
        <v>0</v>
      </c>
      <c r="I21" s="2">
        <v>0</v>
      </c>
      <c r="K21" s="2">
        <v>380000</v>
      </c>
      <c r="M21" s="2">
        <v>11527075382</v>
      </c>
      <c r="O21" s="2">
        <v>11313327429</v>
      </c>
      <c r="Q21" s="2">
        <v>213747953</v>
      </c>
    </row>
    <row r="22" spans="1:17">
      <c r="A22" s="1" t="s">
        <v>37</v>
      </c>
      <c r="C22" s="2">
        <v>0</v>
      </c>
      <c r="E22" s="2">
        <v>0</v>
      </c>
      <c r="G22" s="2">
        <v>0</v>
      </c>
      <c r="I22" s="2">
        <v>0</v>
      </c>
      <c r="K22" s="2">
        <v>70771</v>
      </c>
      <c r="M22" s="2">
        <v>406461215</v>
      </c>
      <c r="O22" s="2">
        <v>322777337</v>
      </c>
      <c r="Q22" s="2">
        <v>83683878</v>
      </c>
    </row>
    <row r="23" spans="1:17">
      <c r="A23" s="1" t="s">
        <v>172</v>
      </c>
      <c r="C23" s="2">
        <v>0</v>
      </c>
      <c r="E23" s="2">
        <v>0</v>
      </c>
      <c r="G23" s="2">
        <v>0</v>
      </c>
      <c r="I23" s="2">
        <v>0</v>
      </c>
      <c r="K23" s="2">
        <v>114285</v>
      </c>
      <c r="M23" s="2">
        <v>3580343356</v>
      </c>
      <c r="O23" s="2">
        <v>476111307</v>
      </c>
      <c r="Q23" s="2">
        <v>3104232049</v>
      </c>
    </row>
    <row r="24" spans="1:17">
      <c r="A24" s="1" t="s">
        <v>21</v>
      </c>
      <c r="C24" s="2">
        <v>0</v>
      </c>
      <c r="E24" s="2">
        <v>0</v>
      </c>
      <c r="G24" s="2">
        <v>0</v>
      </c>
      <c r="I24" s="2">
        <v>0</v>
      </c>
      <c r="K24" s="2">
        <v>330000</v>
      </c>
      <c r="M24" s="2">
        <v>7997185434</v>
      </c>
      <c r="O24" s="2">
        <v>4664638964</v>
      </c>
      <c r="Q24" s="2">
        <v>3332546470</v>
      </c>
    </row>
    <row r="25" spans="1:17">
      <c r="A25" s="1" t="s">
        <v>178</v>
      </c>
      <c r="C25" s="2">
        <v>0</v>
      </c>
      <c r="E25" s="2">
        <v>0</v>
      </c>
      <c r="G25" s="2">
        <v>0</v>
      </c>
      <c r="I25" s="2">
        <v>0</v>
      </c>
      <c r="K25" s="2">
        <v>83859</v>
      </c>
      <c r="M25" s="2">
        <v>303074710</v>
      </c>
      <c r="O25" s="2">
        <v>303074707</v>
      </c>
      <c r="Q25" s="2">
        <v>3</v>
      </c>
    </row>
    <row r="26" spans="1:17">
      <c r="A26" s="1" t="s">
        <v>26</v>
      </c>
      <c r="C26" s="2">
        <v>0</v>
      </c>
      <c r="E26" s="2">
        <v>0</v>
      </c>
      <c r="G26" s="2">
        <v>0</v>
      </c>
      <c r="I26" s="2">
        <v>0</v>
      </c>
      <c r="K26" s="2">
        <v>700000</v>
      </c>
      <c r="M26" s="2">
        <v>7220280864</v>
      </c>
      <c r="O26" s="2">
        <v>2788075847</v>
      </c>
      <c r="Q26" s="2">
        <v>4432205017</v>
      </c>
    </row>
    <row r="27" spans="1:17">
      <c r="A27" s="1" t="s">
        <v>179</v>
      </c>
      <c r="C27" s="2">
        <v>0</v>
      </c>
      <c r="E27" s="2">
        <v>0</v>
      </c>
      <c r="G27" s="2">
        <v>0</v>
      </c>
      <c r="I27" s="2">
        <v>0</v>
      </c>
      <c r="K27" s="2">
        <v>600000</v>
      </c>
      <c r="M27" s="2">
        <v>1128000000</v>
      </c>
      <c r="O27" s="2">
        <v>1128000000</v>
      </c>
      <c r="Q27" s="2">
        <v>0</v>
      </c>
    </row>
    <row r="28" spans="1:17">
      <c r="A28" s="1" t="s">
        <v>171</v>
      </c>
      <c r="C28" s="2">
        <v>0</v>
      </c>
      <c r="E28" s="2">
        <v>0</v>
      </c>
      <c r="G28" s="2">
        <v>0</v>
      </c>
      <c r="I28" s="2">
        <v>0</v>
      </c>
      <c r="K28" s="2">
        <v>5000000</v>
      </c>
      <c r="M28" s="2">
        <v>13337367059</v>
      </c>
      <c r="O28" s="2">
        <v>10956634968</v>
      </c>
      <c r="Q28" s="2">
        <v>2380732091</v>
      </c>
    </row>
    <row r="29" spans="1:17">
      <c r="A29" s="1" t="s">
        <v>16</v>
      </c>
      <c r="C29" s="2">
        <v>0</v>
      </c>
      <c r="E29" s="2">
        <v>0</v>
      </c>
      <c r="G29" s="2"/>
      <c r="I29" s="2">
        <v>0</v>
      </c>
      <c r="K29" s="2">
        <v>752886</v>
      </c>
      <c r="M29" s="2">
        <v>10573518163</v>
      </c>
      <c r="O29" s="2">
        <v>9006636661</v>
      </c>
      <c r="Q29" s="2">
        <v>1566881502</v>
      </c>
    </row>
    <row r="30" spans="1:17">
      <c r="A30" s="1" t="s">
        <v>18</v>
      </c>
      <c r="C30" s="2">
        <v>0</v>
      </c>
      <c r="E30" s="2">
        <v>0</v>
      </c>
      <c r="G30" s="2">
        <v>0</v>
      </c>
      <c r="I30" s="2">
        <v>0</v>
      </c>
      <c r="K30" s="2">
        <v>1</v>
      </c>
      <c r="M30" s="2">
        <v>1</v>
      </c>
      <c r="O30" s="2">
        <v>2954</v>
      </c>
      <c r="Q30" s="2">
        <v>-2953</v>
      </c>
    </row>
    <row r="31" spans="1:17">
      <c r="A31" s="1" t="s">
        <v>176</v>
      </c>
      <c r="C31" s="2">
        <v>0</v>
      </c>
      <c r="E31" s="2">
        <v>0</v>
      </c>
      <c r="G31" s="2">
        <v>0</v>
      </c>
      <c r="I31" s="2">
        <v>0</v>
      </c>
      <c r="K31" s="2">
        <v>300000</v>
      </c>
      <c r="M31" s="2">
        <v>1115813738</v>
      </c>
      <c r="O31" s="2">
        <v>915374253</v>
      </c>
      <c r="Q31" s="2">
        <v>200439485</v>
      </c>
    </row>
    <row r="32" spans="1:17">
      <c r="A32" s="1" t="s">
        <v>166</v>
      </c>
      <c r="C32" s="2">
        <v>0</v>
      </c>
      <c r="E32" s="2">
        <v>0</v>
      </c>
      <c r="G32" s="2">
        <v>0</v>
      </c>
      <c r="I32" s="2">
        <v>0</v>
      </c>
      <c r="K32" s="2">
        <v>2835000</v>
      </c>
      <c r="M32" s="2">
        <v>25061250934</v>
      </c>
      <c r="O32" s="2">
        <v>14045575859</v>
      </c>
      <c r="Q32" s="2">
        <v>11015675075</v>
      </c>
    </row>
    <row r="33" spans="1:17">
      <c r="A33" s="1" t="s">
        <v>70</v>
      </c>
      <c r="C33" s="2">
        <v>131000</v>
      </c>
      <c r="E33" s="2">
        <v>121215739864</v>
      </c>
      <c r="G33" s="2">
        <v>112881359484</v>
      </c>
      <c r="I33" s="2">
        <v>8334380380</v>
      </c>
      <c r="K33" s="2">
        <v>136000</v>
      </c>
      <c r="M33" s="2">
        <v>125562586114</v>
      </c>
      <c r="O33" s="2">
        <v>117108293580</v>
      </c>
      <c r="Q33" s="2">
        <v>8454292534</v>
      </c>
    </row>
    <row r="34" spans="1:17">
      <c r="A34" s="1" t="s">
        <v>85</v>
      </c>
      <c r="C34" s="2">
        <v>37000</v>
      </c>
      <c r="E34" s="2">
        <v>35900989900</v>
      </c>
      <c r="G34" s="2">
        <v>35864623004</v>
      </c>
      <c r="I34" s="2">
        <v>36366896</v>
      </c>
      <c r="K34" s="2">
        <v>37000</v>
      </c>
      <c r="M34" s="2">
        <v>35900989900</v>
      </c>
      <c r="O34" s="2">
        <v>35864623004</v>
      </c>
      <c r="Q34" s="2">
        <v>36366896</v>
      </c>
    </row>
    <row r="35" spans="1:17">
      <c r="A35" s="1" t="s">
        <v>129</v>
      </c>
      <c r="C35" s="2">
        <v>0</v>
      </c>
      <c r="E35" s="2">
        <v>0</v>
      </c>
      <c r="G35" s="2">
        <v>0</v>
      </c>
      <c r="I35" s="2">
        <v>0</v>
      </c>
      <c r="K35" s="2">
        <v>31647</v>
      </c>
      <c r="M35" s="2">
        <v>31647000000</v>
      </c>
      <c r="O35" s="2">
        <v>28250549334</v>
      </c>
      <c r="Q35" s="2">
        <v>3396450666</v>
      </c>
    </row>
    <row r="36" spans="1:17">
      <c r="A36" s="1" t="s">
        <v>139</v>
      </c>
      <c r="C36" s="2">
        <v>0</v>
      </c>
      <c r="E36" s="2">
        <v>0</v>
      </c>
      <c r="G36" s="2">
        <v>0</v>
      </c>
      <c r="I36" s="2">
        <v>0</v>
      </c>
      <c r="K36" s="2">
        <v>79994</v>
      </c>
      <c r="M36" s="2">
        <v>79795516375</v>
      </c>
      <c r="O36" s="2">
        <v>75820942771</v>
      </c>
      <c r="Q36" s="2">
        <v>3974573604</v>
      </c>
    </row>
    <row r="37" spans="1:17">
      <c r="A37" s="1" t="s">
        <v>124</v>
      </c>
      <c r="C37" s="2">
        <v>0</v>
      </c>
      <c r="E37" s="2">
        <v>0</v>
      </c>
      <c r="G37" s="2">
        <v>0</v>
      </c>
      <c r="I37" s="2">
        <v>0</v>
      </c>
      <c r="K37" s="2">
        <v>49539</v>
      </c>
      <c r="M37" s="2">
        <v>49539000000</v>
      </c>
      <c r="O37" s="2">
        <v>47432615213</v>
      </c>
      <c r="Q37" s="2">
        <v>2106384787</v>
      </c>
    </row>
    <row r="38" spans="1:17">
      <c r="A38" s="1" t="s">
        <v>127</v>
      </c>
      <c r="C38" s="2">
        <v>0</v>
      </c>
      <c r="E38" s="2">
        <v>0</v>
      </c>
      <c r="G38" s="2">
        <v>0</v>
      </c>
      <c r="I38" s="2">
        <v>0</v>
      </c>
      <c r="K38" s="2">
        <v>53191</v>
      </c>
      <c r="M38" s="2">
        <v>53191000000</v>
      </c>
      <c r="O38" s="2">
        <v>50417124548</v>
      </c>
      <c r="Q38" s="2">
        <v>2773875452</v>
      </c>
    </row>
    <row r="39" spans="1:17">
      <c r="A39" s="1" t="s">
        <v>138</v>
      </c>
      <c r="C39" s="2">
        <v>0</v>
      </c>
      <c r="E39" s="2">
        <v>0</v>
      </c>
      <c r="G39" s="2">
        <v>0</v>
      </c>
      <c r="I39" s="2">
        <v>0</v>
      </c>
      <c r="K39" s="2">
        <v>26079</v>
      </c>
      <c r="M39" s="2">
        <v>26079000000</v>
      </c>
      <c r="O39" s="2">
        <v>23508549165</v>
      </c>
      <c r="Q39" s="2">
        <v>2570450835</v>
      </c>
    </row>
    <row r="40" spans="1:17">
      <c r="A40" s="1" t="s">
        <v>128</v>
      </c>
      <c r="C40" s="2">
        <v>0</v>
      </c>
      <c r="E40" s="2">
        <v>0</v>
      </c>
      <c r="G40" s="2">
        <v>0</v>
      </c>
      <c r="I40" s="2">
        <v>0</v>
      </c>
      <c r="K40" s="2">
        <v>74020</v>
      </c>
      <c r="M40" s="2">
        <v>74020000000</v>
      </c>
      <c r="O40" s="2">
        <v>71206882711</v>
      </c>
      <c r="Q40" s="2">
        <v>2813117289</v>
      </c>
    </row>
    <row r="41" spans="1:17" ht="22.5" customHeight="1">
      <c r="A41" s="1" t="s">
        <v>132</v>
      </c>
      <c r="C41" s="2">
        <v>0</v>
      </c>
      <c r="E41" s="2">
        <v>0</v>
      </c>
      <c r="G41" s="2">
        <v>0</v>
      </c>
      <c r="I41" s="2">
        <v>0</v>
      </c>
      <c r="K41" s="2">
        <v>3560</v>
      </c>
      <c r="M41" s="2">
        <v>3560000000</v>
      </c>
      <c r="O41" s="2">
        <v>3315514508</v>
      </c>
      <c r="Q41" s="2">
        <v>244485492</v>
      </c>
    </row>
    <row r="42" spans="1:17">
      <c r="A42" s="1" t="s">
        <v>140</v>
      </c>
      <c r="C42" s="2">
        <v>0</v>
      </c>
      <c r="E42" s="2">
        <v>0</v>
      </c>
      <c r="G42" s="2">
        <v>0</v>
      </c>
      <c r="I42" s="2">
        <v>0</v>
      </c>
      <c r="K42" s="2">
        <v>87109</v>
      </c>
      <c r="M42" s="2">
        <v>87109000000</v>
      </c>
      <c r="O42" s="2">
        <v>82568319363</v>
      </c>
      <c r="Q42" s="2">
        <v>4540680637</v>
      </c>
    </row>
    <row r="43" spans="1:17">
      <c r="A43" s="1" t="s">
        <v>134</v>
      </c>
      <c r="C43" s="2">
        <v>0</v>
      </c>
      <c r="E43" s="14">
        <v>0</v>
      </c>
      <c r="F43" s="12"/>
      <c r="G43" s="14">
        <v>0</v>
      </c>
      <c r="I43" s="2">
        <v>0</v>
      </c>
      <c r="K43" s="14">
        <v>5391</v>
      </c>
      <c r="M43" s="2">
        <v>5391000000</v>
      </c>
      <c r="O43" s="14">
        <v>5291865722</v>
      </c>
      <c r="Q43" s="2">
        <v>99134278</v>
      </c>
    </row>
    <row r="44" spans="1:17">
      <c r="A44" s="1" t="s">
        <v>126</v>
      </c>
      <c r="C44" s="2">
        <v>0</v>
      </c>
      <c r="E44" s="2">
        <v>0</v>
      </c>
      <c r="G44" s="2">
        <v>0</v>
      </c>
      <c r="I44" s="2">
        <v>0</v>
      </c>
      <c r="K44" s="2">
        <v>4294</v>
      </c>
      <c r="M44" s="2">
        <v>4294000000</v>
      </c>
      <c r="O44" s="2">
        <v>4225351357</v>
      </c>
      <c r="Q44" s="2">
        <v>68648643</v>
      </c>
    </row>
    <row r="45" spans="1:17">
      <c r="A45" s="1" t="s">
        <v>141</v>
      </c>
      <c r="C45" s="2">
        <v>0</v>
      </c>
      <c r="E45" s="2">
        <v>0</v>
      </c>
      <c r="G45" s="2">
        <v>0</v>
      </c>
      <c r="I45" s="2">
        <v>0</v>
      </c>
      <c r="K45" s="2">
        <v>74780</v>
      </c>
      <c r="M45" s="2">
        <v>74780000000</v>
      </c>
      <c r="O45" s="2">
        <v>68745760181</v>
      </c>
      <c r="Q45" s="2">
        <v>6034239819</v>
      </c>
    </row>
    <row r="46" spans="1:17">
      <c r="A46" s="1" t="s">
        <v>62</v>
      </c>
      <c r="C46" s="2">
        <v>0</v>
      </c>
      <c r="E46" s="2">
        <v>0</v>
      </c>
      <c r="G46" s="2">
        <v>0</v>
      </c>
      <c r="I46" s="2">
        <v>0</v>
      </c>
      <c r="K46" s="2">
        <v>2220</v>
      </c>
      <c r="M46" s="2">
        <v>2002447933</v>
      </c>
      <c r="O46" s="2">
        <v>1946446799</v>
      </c>
      <c r="Q46" s="2">
        <v>56001134</v>
      </c>
    </row>
    <row r="47" spans="1:17">
      <c r="A47" s="1" t="s">
        <v>136</v>
      </c>
      <c r="C47" s="2">
        <v>0</v>
      </c>
      <c r="E47" s="2">
        <v>0</v>
      </c>
      <c r="G47" s="2">
        <v>0</v>
      </c>
      <c r="I47" s="2">
        <v>0</v>
      </c>
      <c r="K47" s="2">
        <v>46894</v>
      </c>
      <c r="M47" s="2">
        <v>46894000000</v>
      </c>
      <c r="O47" s="2">
        <v>44059829171</v>
      </c>
      <c r="Q47" s="2">
        <v>2834170829</v>
      </c>
    </row>
    <row r="48" spans="1:17">
      <c r="A48" s="1" t="s">
        <v>130</v>
      </c>
      <c r="C48" s="2">
        <v>0</v>
      </c>
      <c r="E48" s="2">
        <v>0</v>
      </c>
      <c r="G48" s="2">
        <v>0</v>
      </c>
      <c r="I48" s="2">
        <v>0</v>
      </c>
      <c r="K48" s="2">
        <v>18780</v>
      </c>
      <c r="M48" s="2">
        <v>18780000000</v>
      </c>
      <c r="O48" s="2">
        <v>17321372893</v>
      </c>
      <c r="Q48" s="2">
        <v>1458627107</v>
      </c>
    </row>
    <row r="49" spans="5:17" ht="22.5" thickBot="1">
      <c r="E49" s="9">
        <f>SUM(E8:E48)</f>
        <v>170486099126</v>
      </c>
      <c r="G49" s="9">
        <f>SUM(G8:G48)</f>
        <v>158411988765</v>
      </c>
      <c r="I49" s="9">
        <f>SUM(I8:I48)</f>
        <v>12074110361</v>
      </c>
      <c r="M49" s="9">
        <f>SUM(M8:M48)</f>
        <v>911582235587</v>
      </c>
      <c r="O49" s="9">
        <f>SUM(O8:O48)</f>
        <v>799917417504</v>
      </c>
      <c r="Q49" s="9">
        <f>SUM(Q8:Q48)</f>
        <v>111664818083</v>
      </c>
    </row>
    <row r="50" spans="5:17" ht="22.5" thickTop="1"/>
    <row r="51" spans="5:17">
      <c r="I51" s="2"/>
    </row>
    <row r="55" spans="5:17">
      <c r="Q55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  <vt:lpstr>تاییدیه!Print_Area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2019-12-23T08:47:56Z</dcterms:created>
  <dcterms:modified xsi:type="dcterms:W3CDTF">2019-12-31T05:54:44Z</dcterms:modified>
</cp:coreProperties>
</file>